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3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4.xml" ContentType="application/vnd.openxmlformats-officedocument.drawing+xml"/>
  <Override PartName="/xl/ctrlProps/ctrlProp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tsuko\Downloads\"/>
    </mc:Choice>
  </mc:AlternateContent>
  <xr:revisionPtr revIDLastSave="0" documentId="13_ncr:1_{8CA9DDDA-FB0B-4C03-86FC-4AEE4492D43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様式１-1申請書" sheetId="2" r:id="rId1"/>
    <sheet name="様式２-1発注書(兼請求書)" sheetId="1" r:id="rId2"/>
    <sheet name="概算見積書" sheetId="4" r:id="rId3"/>
    <sheet name="作業用" sheetId="3" r:id="rId4"/>
  </sheets>
  <definedNames>
    <definedName name="_xlnm.Print_Area" localSheetId="2">概算見積書!$B$1:$Y$39</definedName>
    <definedName name="_xlnm.Print_Area" localSheetId="0">'様式１-1申請書'!$B$1:$Y$40</definedName>
    <definedName name="_xlnm.Print_Area" localSheetId="1">'様式２-1発注書(兼請求書)'!$B$1:$Y$39</definedName>
    <definedName name="アイソトープ総合センター">#REF!</definedName>
    <definedName name="遺伝子病制御研究所_フロンティア研究ユニット">#REF!</definedName>
    <definedName name="遺伝子病制御研究所_病因研究部門">#REF!</definedName>
    <definedName name="医学研究院">#REF!</definedName>
    <definedName name="工学研究院_材料科学部門">#REF!</definedName>
    <definedName name="歯学研究院">#REF!</definedName>
    <definedName name="獣医学研究院">#REF!</definedName>
    <definedName name="先端生命科学研究院">#REF!</definedName>
    <definedName name="創成研究機構">#REF!</definedName>
    <definedName name="地球環境科学研究院">#REF!</definedName>
    <definedName name="電子科学研究所">#REF!</definedName>
    <definedName name="農学研究院">#REF!</definedName>
    <definedName name="農学部">#REF!</definedName>
    <definedName name="部局名">#REF!</definedName>
    <definedName name="北海道大学病院">#REF!</definedName>
    <definedName name="理学研究院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" i="3" l="1"/>
  <c r="C39" i="3" l="1"/>
  <c r="U11" i="1"/>
  <c r="U10" i="1"/>
  <c r="L11" i="1"/>
  <c r="L10" i="1"/>
  <c r="U9" i="1"/>
  <c r="L9" i="1"/>
  <c r="W9" i="4" l="1"/>
  <c r="E5" i="3" l="1"/>
  <c r="F12" i="1" l="1"/>
  <c r="F7" i="1"/>
  <c r="F6" i="1"/>
  <c r="C47" i="3"/>
  <c r="C44" i="3"/>
  <c r="W10" i="4"/>
  <c r="P23" i="4"/>
  <c r="C40" i="3" l="1"/>
  <c r="C43" i="3"/>
  <c r="C36" i="3" l="1"/>
  <c r="V3" i="4" l="1"/>
  <c r="H23" i="4" s="1"/>
  <c r="L4" i="1" l="1"/>
  <c r="M6" i="1" l="1"/>
  <c r="C31" i="3"/>
  <c r="C30" i="3"/>
  <c r="C34" i="3"/>
  <c r="C35" i="3"/>
  <c r="P5" i="1"/>
  <c r="B2" i="3" s="1"/>
  <c r="F5" i="1"/>
  <c r="D2" i="3" s="1"/>
  <c r="L23" i="4" l="1"/>
  <c r="A2" i="3"/>
  <c r="F38" i="1"/>
  <c r="T35" i="1"/>
  <c r="T34" i="1"/>
  <c r="T33" i="1"/>
  <c r="T32" i="1"/>
  <c r="T31" i="1"/>
  <c r="T30" i="1"/>
  <c r="T29" i="1"/>
  <c r="T28" i="1"/>
  <c r="T27" i="1"/>
  <c r="T26" i="1"/>
  <c r="R35" i="1"/>
  <c r="R34" i="1"/>
  <c r="R33" i="1"/>
  <c r="R32" i="1"/>
  <c r="R31" i="1"/>
  <c r="R30" i="1"/>
  <c r="R29" i="1"/>
  <c r="R28" i="1"/>
  <c r="R27" i="1"/>
  <c r="R26" i="1"/>
  <c r="F35" i="1"/>
  <c r="F34" i="1"/>
  <c r="F33" i="1"/>
  <c r="F32" i="1"/>
  <c r="F31" i="1"/>
  <c r="F30" i="1"/>
  <c r="F29" i="1"/>
  <c r="F28" i="1"/>
  <c r="F27" i="1"/>
  <c r="F26" i="1"/>
  <c r="W24" i="1"/>
  <c r="W23" i="1"/>
  <c r="K24" i="1"/>
  <c r="K23" i="1"/>
  <c r="L37" i="1" s="1"/>
  <c r="W21" i="1"/>
  <c r="W20" i="1"/>
  <c r="W19" i="1"/>
  <c r="W18" i="1"/>
  <c r="M21" i="1"/>
  <c r="M20" i="1"/>
  <c r="M19" i="1"/>
  <c r="M18" i="1"/>
  <c r="W6" i="1"/>
  <c r="C2" i="3"/>
  <c r="P37" i="1" l="1"/>
  <c r="G2" i="3"/>
  <c r="F2" i="3"/>
  <c r="I2" i="3"/>
  <c r="R23" i="4"/>
  <c r="N23" i="4"/>
  <c r="J23" i="4"/>
  <c r="W21" i="4"/>
  <c r="W20" i="4"/>
  <c r="W19" i="4"/>
  <c r="W18" i="4"/>
  <c r="W17" i="4"/>
  <c r="W16" i="4"/>
  <c r="W15" i="4"/>
  <c r="W14" i="4"/>
  <c r="W13" i="4"/>
  <c r="W12" i="4"/>
  <c r="W34" i="1" l="1"/>
  <c r="S17" i="1"/>
  <c r="H2" i="3" s="1"/>
  <c r="W22" i="4"/>
  <c r="T23" i="4" s="1"/>
  <c r="W23" i="4" s="1"/>
  <c r="E2" i="3"/>
  <c r="H37" i="1" l="1"/>
  <c r="K2" i="3" s="1"/>
  <c r="M2" i="3"/>
  <c r="L2" i="3"/>
  <c r="R37" i="1"/>
  <c r="J37" i="1"/>
  <c r="N37" i="1"/>
  <c r="W27" i="1"/>
  <c r="W28" i="1"/>
  <c r="W29" i="1"/>
  <c r="W30" i="1"/>
  <c r="W31" i="1"/>
  <c r="W32" i="1"/>
  <c r="W33" i="1"/>
  <c r="W35" i="1"/>
  <c r="W26" i="1"/>
  <c r="W36" i="1" l="1"/>
  <c r="T37" i="1" s="1"/>
  <c r="W37" i="1" l="1"/>
  <c r="N2" i="3" s="1"/>
  <c r="J2" i="3"/>
</calcChain>
</file>

<file path=xl/sharedStrings.xml><?xml version="1.0" encoding="utf-8"?>
<sst xmlns="http://schemas.openxmlformats.org/spreadsheetml/2006/main" count="188" uniqueCount="117">
  <si>
    <t>担当者</t>
    <phoneticPr fontId="1"/>
  </si>
  <si>
    <t>内線番号</t>
    <phoneticPr fontId="1"/>
  </si>
  <si>
    <t>製作品名</t>
    <phoneticPr fontId="1"/>
  </si>
  <si>
    <t>支払経費</t>
    <phoneticPr fontId="1"/>
  </si>
  <si>
    <t>※上記太枠内のみご記入ください。支払経費は一つの財源のみご指定ください。</t>
    <phoneticPr fontId="1"/>
  </si>
  <si>
    <t>請 求 書</t>
    <phoneticPr fontId="1"/>
  </si>
  <si>
    <t>作業担当者</t>
    <phoneticPr fontId="1"/>
  </si>
  <si>
    <t>作業開始日</t>
    <phoneticPr fontId="1"/>
  </si>
  <si>
    <t>作業完了日</t>
    <phoneticPr fontId="1"/>
  </si>
  <si>
    <t>納品日</t>
    <phoneticPr fontId="1"/>
  </si>
  <si>
    <t>作業内容</t>
    <phoneticPr fontId="1"/>
  </si>
  <si>
    <t>フライス作業</t>
  </si>
  <si>
    <t>溶接作業</t>
  </si>
  <si>
    <t>塗装作業</t>
  </si>
  <si>
    <t>その他</t>
  </si>
  <si>
    <t>減価償却費</t>
    <phoneticPr fontId="1"/>
  </si>
  <si>
    <t>装置名称</t>
  </si>
  <si>
    <t>装置名称</t>
    <phoneticPr fontId="1"/>
  </si>
  <si>
    <t>光熱費</t>
    <phoneticPr fontId="1"/>
  </si>
  <si>
    <t>NCフライス盤</t>
    <phoneticPr fontId="1"/>
  </si>
  <si>
    <t>NC旋盤</t>
  </si>
  <si>
    <t>NC旋盤</t>
    <phoneticPr fontId="1"/>
  </si>
  <si>
    <t>使用材料</t>
    <phoneticPr fontId="1"/>
  </si>
  <si>
    <t>品名</t>
  </si>
  <si>
    <t>数量</t>
    <phoneticPr fontId="1"/>
  </si>
  <si>
    <t>単価（円）</t>
  </si>
  <si>
    <t>金額（円）</t>
  </si>
  <si>
    <t>小計</t>
    <phoneticPr fontId="1"/>
  </si>
  <si>
    <t>請求額</t>
  </si>
  <si>
    <t>備考</t>
    <phoneticPr fontId="1"/>
  </si>
  <si>
    <t>数量</t>
    <phoneticPr fontId="1"/>
  </si>
  <si>
    <t>E-ｍail</t>
    <phoneticPr fontId="1"/>
  </si>
  <si>
    <t>製品の技術部HPへの掲載</t>
    <phoneticPr fontId="1"/>
  </si>
  <si>
    <t>可</t>
    <phoneticPr fontId="1"/>
  </si>
  <si>
    <t>不可</t>
    <phoneticPr fontId="1"/>
  </si>
  <si>
    <t>作業費</t>
    <rPh sb="0" eb="2">
      <t>サギョウ</t>
    </rPh>
    <rPh sb="2" eb="3">
      <t>ヒ</t>
    </rPh>
    <phoneticPr fontId="1"/>
  </si>
  <si>
    <t>=</t>
    <phoneticPr fontId="1"/>
  </si>
  <si>
    <t>使用時間</t>
    <phoneticPr fontId="1"/>
  </si>
  <si>
    <t>使用時間</t>
    <phoneticPr fontId="1"/>
  </si>
  <si>
    <t>申請年月日</t>
    <rPh sb="0" eb="2">
      <t>シンセイ</t>
    </rPh>
    <rPh sb="2" eb="5">
      <t>ネンガッピ</t>
    </rPh>
    <phoneticPr fontId="1"/>
  </si>
  <si>
    <t>納品希望年月日</t>
    <rPh sb="0" eb="2">
      <t>ノウヒン</t>
    </rPh>
    <rPh sb="2" eb="4">
      <t>キボウ</t>
    </rPh>
    <rPh sb="4" eb="7">
      <t>ネンガッピ</t>
    </rPh>
    <phoneticPr fontId="1"/>
  </si>
  <si>
    <t>)</t>
    <phoneticPr fontId="1"/>
  </si>
  <si>
    <t>（承認年月日）</t>
  </si>
  <si>
    <t>（管理責任者）</t>
  </si>
  <si>
    <t>製作品名</t>
    <rPh sb="0" eb="2">
      <t>セイサク</t>
    </rPh>
    <rPh sb="2" eb="4">
      <t>ヒンメイ</t>
    </rPh>
    <phoneticPr fontId="8"/>
  </si>
  <si>
    <t>作業開始</t>
    <rPh sb="0" eb="2">
      <t>サギョウ</t>
    </rPh>
    <rPh sb="2" eb="4">
      <t>カイシ</t>
    </rPh>
    <phoneticPr fontId="8"/>
  </si>
  <si>
    <t>作業終了</t>
    <rPh sb="0" eb="2">
      <t>サギョウ</t>
    </rPh>
    <rPh sb="2" eb="4">
      <t>シュウリョウ</t>
    </rPh>
    <phoneticPr fontId="8"/>
  </si>
  <si>
    <t>延べ時間</t>
    <rPh sb="0" eb="1">
      <t>ノ</t>
    </rPh>
    <rPh sb="2" eb="4">
      <t>ジカン</t>
    </rPh>
    <phoneticPr fontId="8"/>
  </si>
  <si>
    <t>材料費</t>
    <rPh sb="0" eb="3">
      <t>ザイリョウヒ</t>
    </rPh>
    <phoneticPr fontId="8"/>
  </si>
  <si>
    <t>作業費</t>
    <rPh sb="0" eb="2">
      <t>サギョウ</t>
    </rPh>
    <rPh sb="2" eb="3">
      <t>ヒ</t>
    </rPh>
    <phoneticPr fontId="8"/>
  </si>
  <si>
    <t>合計金額</t>
    <rPh sb="0" eb="2">
      <t>ゴウケイ</t>
    </rPh>
    <rPh sb="2" eb="4">
      <t>キンガク</t>
    </rPh>
    <phoneticPr fontId="8"/>
  </si>
  <si>
    <t>経費</t>
    <rPh sb="0" eb="2">
      <t>ケイヒ</t>
    </rPh>
    <phoneticPr fontId="8"/>
  </si>
  <si>
    <t>支払経費</t>
    <phoneticPr fontId="1"/>
  </si>
  <si>
    <t>製品の技術部HPへの掲載</t>
    <phoneticPr fontId="1"/>
  </si>
  <si>
    <t>支払経費のチェックボックス</t>
    <phoneticPr fontId="1"/>
  </si>
  <si>
    <t>製品の技術部HPへの掲載のチェックボックス</t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</si>
  <si>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</si>
  <si>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</si>
  <si>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研究経費</t>
    <phoneticPr fontId="1"/>
  </si>
  <si>
    <t>教育経費</t>
    <phoneticPr fontId="1"/>
  </si>
  <si>
    <t>外部資金</t>
    <phoneticPr fontId="1"/>
  </si>
  <si>
    <t>概算見積書</t>
    <rPh sb="0" eb="2">
      <t>ガイサン</t>
    </rPh>
    <rPh sb="2" eb="4">
      <t>ミツモ</t>
    </rPh>
    <rPh sb="4" eb="5">
      <t>ショ</t>
    </rPh>
    <phoneticPr fontId="1"/>
  </si>
  <si>
    <t>作業担当者</t>
  </si>
  <si>
    <t>武井将志</t>
  </si>
  <si>
    <t>楠崎真央</t>
  </si>
  <si>
    <t>武井将志・楠崎真央</t>
  </si>
  <si>
    <t>楠崎真央・武井将志</t>
  </si>
  <si>
    <t>延べ時間</t>
    <phoneticPr fontId="1"/>
  </si>
  <si>
    <t>減価償却費</t>
    <rPh sb="0" eb="5">
      <t>ゲンカショウキャクヒ</t>
    </rPh>
    <phoneticPr fontId="1"/>
  </si>
  <si>
    <t>光熱費</t>
    <rPh sb="0" eb="3">
      <t>コウネツヒ</t>
    </rPh>
    <phoneticPr fontId="1"/>
  </si>
  <si>
    <t>上記申請について、承認します。</t>
    <phoneticPr fontId="1"/>
  </si>
  <si>
    <t>承認のチェックボックス</t>
    <phoneticPr fontId="1"/>
  </si>
  <si>
    <t>上記申請について、承認します。</t>
    <phoneticPr fontId="1"/>
  </si>
  <si>
    <t>様式２発注書(兼請求書)の値</t>
    <rPh sb="0" eb="2">
      <t>ヨウシキ</t>
    </rPh>
    <rPh sb="3" eb="6">
      <t>ハッチュウショ</t>
    </rPh>
    <rPh sb="7" eb="8">
      <t>ケン</t>
    </rPh>
    <rPh sb="8" eb="11">
      <t>セイキュウショ</t>
    </rPh>
    <rPh sb="13" eb="14">
      <t>アタイ</t>
    </rPh>
    <phoneticPr fontId="1"/>
  </si>
  <si>
    <t>様式１申請書の値</t>
    <rPh sb="0" eb="2">
      <t>ヨウシキ</t>
    </rPh>
    <rPh sb="3" eb="6">
      <t>シンセイショ</t>
    </rPh>
    <rPh sb="7" eb="8">
      <t>アタイ</t>
    </rPh>
    <phoneticPr fontId="1"/>
  </si>
  <si>
    <t>概算見積書の値</t>
    <rPh sb="0" eb="2">
      <t>ガイサン</t>
    </rPh>
    <rPh sb="2" eb="4">
      <t>ミツモ</t>
    </rPh>
    <rPh sb="4" eb="5">
      <t>ショ</t>
    </rPh>
    <rPh sb="6" eb="7">
      <t>アタイ</t>
    </rPh>
    <phoneticPr fontId="1"/>
  </si>
  <si>
    <t>納品準備完了のチェック</t>
    <rPh sb="0" eb="2">
      <t>ノウヒン</t>
    </rPh>
    <rPh sb="2" eb="4">
      <t>ジュンビ</t>
    </rPh>
    <rPh sb="4" eb="6">
      <t>カンリョウ</t>
    </rPh>
    <phoneticPr fontId="1"/>
  </si>
  <si>
    <t>予算執行権限者</t>
    <phoneticPr fontId="1"/>
  </si>
  <si>
    <t>部局名</t>
    <phoneticPr fontId="1"/>
  </si>
  <si>
    <t>)</t>
    <phoneticPr fontId="1"/>
  </si>
  <si>
    <t>部局名</t>
    <rPh sb="0" eb="2">
      <t>ブキョク</t>
    </rPh>
    <rPh sb="2" eb="3">
      <t>メイ</t>
    </rPh>
    <phoneticPr fontId="8"/>
  </si>
  <si>
    <t>研究分野名</t>
    <rPh sb="0" eb="2">
      <t>ケンキュウ</t>
    </rPh>
    <rPh sb="2" eb="4">
      <t>ブンヤ</t>
    </rPh>
    <rPh sb="4" eb="5">
      <t>メイ</t>
    </rPh>
    <phoneticPr fontId="8"/>
  </si>
  <si>
    <t>部局名のチェックボックス</t>
    <rPh sb="0" eb="2">
      <t>ブキョク</t>
    </rPh>
    <rPh sb="2" eb="3">
      <t>メイ</t>
    </rPh>
    <phoneticPr fontId="1"/>
  </si>
  <si>
    <t>担当者(発注者名)</t>
    <rPh sb="0" eb="3">
      <t>タントウシャ</t>
    </rPh>
    <phoneticPr fontId="8"/>
  </si>
  <si>
    <t>予算執行権限者(承認担当者)</t>
    <phoneticPr fontId="8"/>
  </si>
  <si>
    <t>作業担当者名</t>
    <rPh sb="0" eb="2">
      <t>サギョウ</t>
    </rPh>
    <rPh sb="2" eb="4">
      <t>タントウ</t>
    </rPh>
    <rPh sb="4" eb="5">
      <t>シャ</t>
    </rPh>
    <rPh sb="5" eb="6">
      <t>メイ</t>
    </rPh>
    <phoneticPr fontId="8"/>
  </si>
  <si>
    <t>所外</t>
    <rPh sb="0" eb="2">
      <t>ショガイ</t>
    </rPh>
    <phoneticPr fontId="1"/>
  </si>
  <si>
    <t>所内</t>
    <rPh sb="0" eb="2">
      <t>ショナイ</t>
    </rPh>
    <phoneticPr fontId="1"/>
  </si>
  <si>
    <t>旋盤作業</t>
    <rPh sb="0" eb="2">
      <t>センバン</t>
    </rPh>
    <rPh sb="2" eb="4">
      <t>サギョウ</t>
    </rPh>
    <phoneticPr fontId="1"/>
  </si>
  <si>
    <t>ボール盤作業</t>
    <rPh sb="3" eb="4">
      <t>バン</t>
    </rPh>
    <rPh sb="4" eb="6">
      <t>サギョウ</t>
    </rPh>
    <phoneticPr fontId="1"/>
  </si>
  <si>
    <t>板金作業</t>
    <rPh sb="0" eb="2">
      <t>バンキン</t>
    </rPh>
    <rPh sb="2" eb="4">
      <t>サギョウ</t>
    </rPh>
    <phoneticPr fontId="1"/>
  </si>
  <si>
    <t>旋盤作業</t>
    <rPh sb="0" eb="2">
      <t>センバン</t>
    </rPh>
    <rPh sb="2" eb="4">
      <t>サギョウ</t>
    </rPh>
    <phoneticPr fontId="1"/>
  </si>
  <si>
    <t>ボール盤作業</t>
    <rPh sb="3" eb="4">
      <t>バン</t>
    </rPh>
    <rPh sb="4" eb="6">
      <t>サギョウ</t>
    </rPh>
    <phoneticPr fontId="1"/>
  </si>
  <si>
    <t>板金作業</t>
    <rPh sb="0" eb="2">
      <t>バンキン</t>
    </rPh>
    <rPh sb="2" eb="4">
      <t>サギョウ</t>
    </rPh>
    <phoneticPr fontId="1"/>
  </si>
  <si>
    <t>作業完了予定日</t>
    <rPh sb="0" eb="2">
      <t>サギョウ</t>
    </rPh>
    <rPh sb="2" eb="4">
      <t>カンリョウ</t>
    </rPh>
    <rPh sb="4" eb="6">
      <t>ヨテイ</t>
    </rPh>
    <rPh sb="6" eb="7">
      <t>ビ</t>
    </rPh>
    <phoneticPr fontId="1"/>
  </si>
  <si>
    <t>延べ時間</t>
    <rPh sb="0" eb="1">
      <t>ノ</t>
    </rPh>
    <rPh sb="2" eb="4">
      <t>ジカン</t>
    </rPh>
    <phoneticPr fontId="1"/>
  </si>
  <si>
    <t>見積担当者</t>
    <rPh sb="0" eb="2">
      <t>ミツモリ</t>
    </rPh>
    <phoneticPr fontId="1"/>
  </si>
  <si>
    <t>ファイル名</t>
    <rPh sb="4" eb="5">
      <t>メイ</t>
    </rPh>
    <phoneticPr fontId="1"/>
  </si>
  <si>
    <t>個</t>
    <rPh sb="0" eb="1">
      <t>コ</t>
    </rPh>
    <phoneticPr fontId="1"/>
  </si>
  <si>
    <t>式</t>
    <rPh sb="0" eb="1">
      <t>シキ</t>
    </rPh>
    <phoneticPr fontId="1"/>
  </si>
  <si>
    <t>数量の単位のチェックボックス</t>
    <rPh sb="0" eb="2">
      <t>スウリョウ</t>
    </rPh>
    <rPh sb="3" eb="5">
      <t>タンイ</t>
    </rPh>
    <phoneticPr fontId="1"/>
  </si>
  <si>
    <t>個</t>
    <rPh sb="0" eb="1">
      <t>コ</t>
    </rPh>
    <phoneticPr fontId="1"/>
  </si>
  <si>
    <t>式</t>
    <rPh sb="0" eb="1">
      <t>シキ</t>
    </rPh>
    <phoneticPr fontId="1"/>
  </si>
  <si>
    <t>減価償却費・光熱費のチェックボックス</t>
    <rPh sb="0" eb="2">
      <t>ゲンカ</t>
    </rPh>
    <rPh sb="2" eb="4">
      <t>ショウキャク</t>
    </rPh>
    <rPh sb="4" eb="5">
      <t>ヒ</t>
    </rPh>
    <rPh sb="6" eb="9">
      <t>コウネツヒ</t>
    </rPh>
    <phoneticPr fontId="1"/>
  </si>
  <si>
    <t>電子科学研究所長　</t>
    <phoneticPr fontId="1"/>
  </si>
  <si>
    <t>様式１-1</t>
    <phoneticPr fontId="1"/>
  </si>
  <si>
    <r>
      <t xml:space="preserve">電子科学研究所 </t>
    </r>
    <r>
      <rPr>
        <b/>
        <u/>
        <sz val="20"/>
        <rFont val="メイリオ"/>
        <family val="3"/>
        <charset val="128"/>
      </rPr>
      <t>技術部</t>
    </r>
    <r>
      <rPr>
        <b/>
        <u/>
        <sz val="20"/>
        <color theme="1"/>
        <rFont val="メイリオ"/>
        <family val="3"/>
        <charset val="128"/>
      </rPr>
      <t>機械工作室工作品作製申請書</t>
    </r>
    <rPh sb="8" eb="10">
      <t>ギジュツ</t>
    </rPh>
    <rPh sb="10" eb="11">
      <t>ブ</t>
    </rPh>
    <phoneticPr fontId="1"/>
  </si>
  <si>
    <t>所外　　(</t>
    <phoneticPr fontId="1"/>
  </si>
  <si>
    <t>研究分野等名</t>
    <rPh sb="4" eb="5">
      <t>トウ</t>
    </rPh>
    <phoneticPr fontId="1"/>
  </si>
  <si>
    <t>様式２-1</t>
    <phoneticPr fontId="1"/>
  </si>
  <si>
    <t>電子科学研究所　技術部機械工作室工作品作製発注書</t>
    <rPh sb="8" eb="10">
      <t>ギジュツ</t>
    </rPh>
    <rPh sb="10" eb="11">
      <t>ブ</t>
    </rPh>
    <phoneticPr fontId="1"/>
  </si>
  <si>
    <t>研究分野等名</t>
    <rPh sb="2" eb="4">
      <t>ブンヤ</t>
    </rPh>
    <rPh sb="4" eb="5">
      <t>トウ</t>
    </rPh>
    <phoneticPr fontId="1"/>
  </si>
  <si>
    <t>所管コード：</t>
    <rPh sb="0" eb="2">
      <t>ショカン</t>
    </rPh>
    <phoneticPr fontId="1"/>
  </si>
  <si>
    <t>目的コード：</t>
    <rPh sb="0" eb="2">
      <t>モクテキ</t>
    </rPh>
    <phoneticPr fontId="1"/>
  </si>
  <si>
    <t>PJコード:</t>
    <phoneticPr fontId="1"/>
  </si>
  <si>
    <t>「Ctr」＋「;」で承認した日付を入力</t>
    <rPh sb="10" eb="12">
      <t>ショウニン</t>
    </rPh>
    <rPh sb="14" eb="16">
      <t>ヒヅケ</t>
    </rPh>
    <rPh sb="17" eb="19">
      <t>ニュウリョク</t>
    </rPh>
    <phoneticPr fontId="1"/>
  </si>
  <si>
    <t>設計(CAD,CAM)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</si>
</sst>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76" formatCode="0&quot;h&quot;"/>
    <numFmt numFmtId="177" formatCode="#,###&quot;円&quot;"/>
    <numFmt numFmtId="178" formatCode="yyyy&quot;年&quot;m&quot;月&quot;d&quot;日&quot;;@"/>
    <numFmt numFmtId="179" formatCode="_ #,##0;[Red]_ \-#,##0"/>
    <numFmt numFmtId="180" formatCode="yy\-m\-d"/>
    <numFmt numFmtId="181" formatCode="0.0_ "/>
    <numFmt numFmtId="182" formatCode="[$-F800]dddd\,\ mmmm\ dd\,\ yyyy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メイリオ"/>
      <family val="3"/>
      <charset val="128"/>
    </font>
    <font>
      <u/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u/>
      <sz val="20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indexed="10"/>
      <name val="游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12"/>
      <name val="メイリオ"/>
      <family val="3"/>
      <charset val="128"/>
    </font>
    <font>
      <b/>
      <u/>
      <sz val="20"/>
      <name val="メイリオ"/>
      <family val="3"/>
      <charset val="128"/>
    </font>
    <font>
      <u/>
      <sz val="12"/>
      <name val="メイリオ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3" fillId="0" borderId="0" xfId="0" applyFont="1">
      <alignment vertical="center"/>
    </xf>
    <xf numFmtId="0" fontId="2" fillId="0" borderId="12" xfId="0" applyFont="1" applyBorder="1">
      <alignment vertical="center"/>
    </xf>
    <xf numFmtId="0" fontId="4" fillId="0" borderId="0" xfId="0" applyFont="1">
      <alignment vertical="center"/>
    </xf>
    <xf numFmtId="0" fontId="2" fillId="0" borderId="30" xfId="0" applyFont="1" applyBorder="1">
      <alignment vertical="center"/>
    </xf>
    <xf numFmtId="0" fontId="2" fillId="0" borderId="28" xfId="0" applyFont="1" applyBorder="1">
      <alignment vertical="center"/>
    </xf>
    <xf numFmtId="0" fontId="10" fillId="0" borderId="0" xfId="0" applyFont="1">
      <alignment vertical="center"/>
    </xf>
    <xf numFmtId="0" fontId="10" fillId="4" borderId="0" xfId="0" applyFont="1" applyFill="1">
      <alignment vertical="center"/>
    </xf>
    <xf numFmtId="0" fontId="10" fillId="0" borderId="0" xfId="0" applyFont="1" applyAlignment="1">
      <alignment vertical="center" wrapText="1"/>
    </xf>
    <xf numFmtId="0" fontId="10" fillId="6" borderId="0" xfId="0" applyFont="1" applyFill="1">
      <alignment vertical="center"/>
    </xf>
    <xf numFmtId="180" fontId="10" fillId="0" borderId="0" xfId="0" applyNumberFormat="1" applyFont="1" applyAlignment="1">
      <alignment vertical="center" wrapText="1"/>
    </xf>
    <xf numFmtId="179" fontId="9" fillId="3" borderId="13" xfId="0" applyNumberFormat="1" applyFont="1" applyFill="1" applyBorder="1" applyAlignment="1">
      <alignment horizontal="center" vertical="center" wrapText="1" justifyLastLine="1"/>
    </xf>
    <xf numFmtId="179" fontId="9" fillId="2" borderId="13" xfId="0" applyNumberFormat="1" applyFont="1" applyFill="1" applyBorder="1" applyAlignment="1">
      <alignment horizontal="center" vertical="center" wrapText="1" justifyLastLine="1"/>
    </xf>
    <xf numFmtId="180" fontId="9" fillId="2" borderId="13" xfId="0" applyNumberFormat="1" applyFont="1" applyFill="1" applyBorder="1" applyAlignment="1">
      <alignment horizontal="center" vertical="center" wrapText="1"/>
    </xf>
    <xf numFmtId="180" fontId="10" fillId="2" borderId="13" xfId="0" applyNumberFormat="1" applyFont="1" applyFill="1" applyBorder="1" applyAlignment="1">
      <alignment horizontal="center" vertical="center" wrapText="1"/>
    </xf>
    <xf numFmtId="181" fontId="9" fillId="2" borderId="13" xfId="0" applyNumberFormat="1" applyFont="1" applyFill="1" applyBorder="1" applyAlignment="1">
      <alignment horizontal="center" vertical="center" wrapText="1" shrinkToFit="1"/>
    </xf>
    <xf numFmtId="37" fontId="9" fillId="2" borderId="13" xfId="0" applyNumberFormat="1" applyFont="1" applyFill="1" applyBorder="1" applyAlignment="1">
      <alignment horizontal="center" vertical="center" wrapText="1" justifyLastLine="1"/>
    </xf>
    <xf numFmtId="37" fontId="9" fillId="2" borderId="13" xfId="0" applyNumberFormat="1" applyFont="1" applyFill="1" applyBorder="1" applyAlignment="1">
      <alignment horizontal="center" vertical="center" wrapText="1"/>
    </xf>
    <xf numFmtId="37" fontId="11" fillId="2" borderId="13" xfId="0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8" fontId="10" fillId="0" borderId="0" xfId="1" applyFont="1" applyAlignment="1">
      <alignment vertical="center" wrapText="1"/>
    </xf>
    <xf numFmtId="37" fontId="9" fillId="3" borderId="13" xfId="0" applyNumberFormat="1" applyFont="1" applyFill="1" applyBorder="1" applyAlignment="1">
      <alignment horizontal="center" vertical="center" wrapText="1" justifyLastLine="1"/>
    </xf>
    <xf numFmtId="0" fontId="10" fillId="7" borderId="0" xfId="0" applyFont="1" applyFill="1">
      <alignment vertical="center"/>
    </xf>
    <xf numFmtId="0" fontId="10" fillId="5" borderId="0" xfId="0" applyFont="1" applyFill="1">
      <alignment vertical="center"/>
    </xf>
    <xf numFmtId="0" fontId="10" fillId="8" borderId="0" xfId="0" applyFont="1" applyFill="1">
      <alignment vertical="center"/>
    </xf>
    <xf numFmtId="0" fontId="10" fillId="9" borderId="0" xfId="0" applyFont="1" applyFill="1">
      <alignment vertical="center"/>
    </xf>
    <xf numFmtId="0" fontId="9" fillId="7" borderId="0" xfId="0" applyFont="1" applyFill="1">
      <alignment vertical="center"/>
    </xf>
    <xf numFmtId="177" fontId="12" fillId="0" borderId="10" xfId="0" applyNumberFormat="1" applyFont="1" applyBorder="1" applyAlignment="1">
      <alignment horizontal="center" vertical="center"/>
    </xf>
    <xf numFmtId="179" fontId="9" fillId="3" borderId="13" xfId="0" applyNumberFormat="1" applyFont="1" applyFill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>
      <alignment vertical="center"/>
    </xf>
    <xf numFmtId="0" fontId="13" fillId="0" borderId="0" xfId="0" applyFont="1" applyAlignment="1">
      <alignment horizontal="right" vertical="center"/>
    </xf>
    <xf numFmtId="0" fontId="13" fillId="0" borderId="17" xfId="0" applyFont="1" applyBorder="1">
      <alignment vertical="center"/>
    </xf>
    <xf numFmtId="0" fontId="13" fillId="0" borderId="18" xfId="0" applyFont="1" applyBorder="1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3" fillId="0" borderId="1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28" xfId="0" applyFont="1" applyBorder="1">
      <alignment vertical="center"/>
    </xf>
    <xf numFmtId="0" fontId="13" fillId="0" borderId="29" xfId="0" applyFont="1" applyBorder="1">
      <alignment vertical="center"/>
    </xf>
    <xf numFmtId="0" fontId="13" fillId="0" borderId="30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left" vertical="center"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1" fontId="2" fillId="0" borderId="9" xfId="0" applyNumberFormat="1" applyFont="1" applyBorder="1" applyAlignment="1">
      <alignment horizontal="center" vertical="center"/>
    </xf>
    <xf numFmtId="31" fontId="2" fillId="0" borderId="10" xfId="0" applyNumberFormat="1" applyFont="1" applyBorder="1" applyAlignment="1">
      <alignment horizontal="center" vertical="center"/>
    </xf>
    <xf numFmtId="31" fontId="2" fillId="0" borderId="1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1" fontId="2" fillId="0" borderId="2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178" fontId="2" fillId="0" borderId="0" xfId="0" applyNumberFormat="1" applyFont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38" fontId="2" fillId="0" borderId="9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2" fillId="0" borderId="9" xfId="1" applyFont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38" fontId="2" fillId="0" borderId="11" xfId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177" fontId="12" fillId="0" borderId="10" xfId="1" applyNumberFormat="1" applyFont="1" applyBorder="1" applyAlignment="1">
      <alignment horizontal="right" vertical="center"/>
    </xf>
    <xf numFmtId="177" fontId="12" fillId="0" borderId="10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12" fillId="0" borderId="9" xfId="1" applyNumberFormat="1" applyFont="1" applyBorder="1" applyAlignment="1">
      <alignment horizontal="center" vertical="center"/>
    </xf>
    <xf numFmtId="0" fontId="12" fillId="0" borderId="10" xfId="1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82" fontId="2" fillId="0" borderId="9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2" fontId="2" fillId="0" borderId="11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8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182" fontId="2" fillId="0" borderId="1" xfId="0" applyNumberFormat="1" applyFont="1" applyBorder="1" applyAlignment="1">
      <alignment horizontal="center" vertical="center"/>
    </xf>
    <xf numFmtId="182" fontId="2" fillId="0" borderId="2" xfId="0" applyNumberFormat="1" applyFont="1" applyBorder="1" applyAlignment="1">
      <alignment horizontal="center" vertical="center"/>
    </xf>
    <xf numFmtId="182" fontId="2" fillId="0" borderId="3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58" fontId="2" fillId="0" borderId="1" xfId="0" applyNumberFormat="1" applyFont="1" applyBorder="1" applyAlignment="1">
      <alignment horizontal="center" vertical="center"/>
    </xf>
    <xf numFmtId="58" fontId="2" fillId="0" borderId="2" xfId="0" applyNumberFormat="1" applyFont="1" applyBorder="1" applyAlignment="1">
      <alignment horizontal="center" vertical="center"/>
    </xf>
    <xf numFmtId="58" fontId="2" fillId="0" borderId="3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9"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</dxfs>
  <tableStyles count="1" defaultTableStyle="TableStyleMedium2" defaultPivotStyle="PivotStyleLight16">
    <tableStyle name="Invisible" pivot="0" table="0" count="0" xr9:uid="{1C536226-17B4-4A90-9D2F-D8EB6F0E115A}"/>
  </tableStyles>
  <colors>
    <mruColors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作業用!$C$13" lockText="1" noThreeD="1"/>
</file>

<file path=xl/ctrlProps/ctrlProp10.xml><?xml version="1.0" encoding="utf-8"?>
<formControlPr xmlns="http://schemas.microsoft.com/office/spreadsheetml/2009/9/main" objectType="CheckBox" fmlaLink="作業用!$C$19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fmlaLink="作業用!$C$43" lockText="1" noThreeD="1"/>
</file>

<file path=xl/ctrlProps/ctrlProp15.xml><?xml version="1.0" encoding="utf-8"?>
<formControlPr xmlns="http://schemas.microsoft.com/office/spreadsheetml/2009/9/main" objectType="CheckBox" fmlaLink="作業用!$C$44" lockText="1" noThreeD="1"/>
</file>

<file path=xl/ctrlProps/ctrlProp16.xml><?xml version="1.0" encoding="utf-8"?>
<formControlPr xmlns="http://schemas.microsoft.com/office/spreadsheetml/2009/9/main" objectType="CheckBox" fmlaLink="作業用!$C$47" lockText="1" noThreeD="1"/>
</file>

<file path=xl/ctrlProps/ctrlProp17.xml><?xml version="1.0" encoding="utf-8"?>
<formControlPr xmlns="http://schemas.microsoft.com/office/spreadsheetml/2009/9/main" objectType="CheckBox" fmlaLink="作業用!$C$47" lockText="1" noThreeD="1"/>
</file>

<file path=xl/ctrlProps/ctrlProp18.xml><?xml version="1.0" encoding="utf-8"?>
<formControlPr xmlns="http://schemas.microsoft.com/office/spreadsheetml/2009/9/main" objectType="CheckBox" fmlaLink="作業用!$C$34" lockText="1" noThreeD="1"/>
</file>

<file path=xl/ctrlProps/ctrlProp19.xml><?xml version="1.0" encoding="utf-8"?>
<formControlPr xmlns="http://schemas.microsoft.com/office/spreadsheetml/2009/9/main" objectType="CheckBox" fmlaLink="作業用!$C$35" lockText="1" noThreeD="1"/>
</file>

<file path=xl/ctrlProps/ctrlProp2.xml><?xml version="1.0" encoding="utf-8"?>
<formControlPr xmlns="http://schemas.microsoft.com/office/spreadsheetml/2009/9/main" objectType="CheckBox" fmlaLink="作業用!$C$14" lockText="1" noThreeD="1"/>
</file>

<file path=xl/ctrlProps/ctrlProp20.xml><?xml version="1.0" encoding="utf-8"?>
<formControlPr xmlns="http://schemas.microsoft.com/office/spreadsheetml/2009/9/main" objectType="CheckBox" fmlaLink="作業用!$C$36" lockText="1" noThreeD="1"/>
</file>

<file path=xl/ctrlProps/ctrlProp21.xml><?xml version="1.0" encoding="utf-8"?>
<formControlPr xmlns="http://schemas.microsoft.com/office/spreadsheetml/2009/9/main" objectType="CheckBox" fmlaLink="作業用!$C$30" lockText="1" noThreeD="1"/>
</file>

<file path=xl/ctrlProps/ctrlProp22.xml><?xml version="1.0" encoding="utf-8"?>
<formControlPr xmlns="http://schemas.microsoft.com/office/spreadsheetml/2009/9/main" objectType="CheckBox" fmlaLink="作業用!$C$31" lockText="1" noThreeD="1"/>
</file>

<file path=xl/ctrlProps/ctrlProp23.xml><?xml version="1.0" encoding="utf-8"?>
<formControlPr xmlns="http://schemas.microsoft.com/office/spreadsheetml/2009/9/main" objectType="CheckBox" fmlaLink="作業用!$C$39" lockText="1" noThreeD="1"/>
</file>

<file path=xl/ctrlProps/ctrlProp24.xml><?xml version="1.0" encoding="utf-8"?>
<formControlPr xmlns="http://schemas.microsoft.com/office/spreadsheetml/2009/9/main" objectType="CheckBox" fmlaLink="作業用!$C$40" lockText="1" noThreeD="1"/>
</file>

<file path=xl/ctrlProps/ctrlProp25.xml><?xml version="1.0" encoding="utf-8"?>
<formControlPr xmlns="http://schemas.microsoft.com/office/spreadsheetml/2009/9/main" objectType="CheckBox" fmlaLink="作業用!$C$57" lockText="1" noThreeD="1"/>
</file>

<file path=xl/ctrlProps/ctrlProp26.xml><?xml version="1.0" encoding="utf-8"?>
<formControlPr xmlns="http://schemas.microsoft.com/office/spreadsheetml/2009/9/main" objectType="CheckBox" fmlaLink="作業用!$C$57" lockText="1" noThreeD="1"/>
</file>

<file path=xl/ctrlProps/ctrlProp27.xml><?xml version="1.0" encoding="utf-8"?>
<formControlPr xmlns="http://schemas.microsoft.com/office/spreadsheetml/2009/9/main" objectType="CheckBox" fmlaLink="$C$5" lockText="1" noThreeD="1"/>
</file>

<file path=xl/ctrlProps/ctrlProp3.xml><?xml version="1.0" encoding="utf-8"?>
<formControlPr xmlns="http://schemas.microsoft.com/office/spreadsheetml/2009/9/main" objectType="CheckBox" fmlaLink="作業用!$C$15" lockText="1" noThreeD="1"/>
</file>

<file path=xl/ctrlProps/ctrlProp4.xml><?xml version="1.0" encoding="utf-8"?>
<formControlPr xmlns="http://schemas.microsoft.com/office/spreadsheetml/2009/9/main" objectType="CheckBox" fmlaLink="作業用!$C$22" lockText="1" noThreeD="1"/>
</file>

<file path=xl/ctrlProps/ctrlProp5.xml><?xml version="1.0" encoding="utf-8"?>
<formControlPr xmlns="http://schemas.microsoft.com/office/spreadsheetml/2009/9/main" objectType="CheckBox" fmlaLink="作業用!$C$23" lockText="1" noThreeD="1"/>
</file>

<file path=xl/ctrlProps/ctrlProp6.xml><?xml version="1.0" encoding="utf-8"?>
<formControlPr xmlns="http://schemas.microsoft.com/office/spreadsheetml/2009/9/main" objectType="CheckBox" fmlaLink="作業用!$C$26" lockText="1" noThreeD="1"/>
</file>

<file path=xl/ctrlProps/ctrlProp7.xml><?xml version="1.0" encoding="utf-8"?>
<formControlPr xmlns="http://schemas.microsoft.com/office/spreadsheetml/2009/9/main" objectType="CheckBox" fmlaLink="作業用!$C$9" lockText="1" noThreeD="1"/>
</file>

<file path=xl/ctrlProps/ctrlProp8.xml><?xml version="1.0" encoding="utf-8"?>
<formControlPr xmlns="http://schemas.microsoft.com/office/spreadsheetml/2009/9/main" objectType="CheckBox" fmlaLink="作業用!$C$10" lockText="1" noThreeD="1"/>
</file>

<file path=xl/ctrlProps/ctrlProp9.xml><?xml version="1.0" encoding="utf-8"?>
<formControlPr xmlns="http://schemas.microsoft.com/office/spreadsheetml/2009/9/main" objectType="CheckBox" fmlaLink="作業用!$C$1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9</xdr:row>
          <xdr:rowOff>68580</xdr:rowOff>
        </xdr:from>
        <xdr:to>
          <xdr:col>5</xdr:col>
          <xdr:colOff>342900</xdr:colOff>
          <xdr:row>9</xdr:row>
          <xdr:rowOff>312420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10</xdr:row>
          <xdr:rowOff>68580</xdr:rowOff>
        </xdr:from>
        <xdr:to>
          <xdr:col>5</xdr:col>
          <xdr:colOff>350520</xdr:colOff>
          <xdr:row>10</xdr:row>
          <xdr:rowOff>312420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11</xdr:row>
          <xdr:rowOff>60960</xdr:rowOff>
        </xdr:from>
        <xdr:to>
          <xdr:col>5</xdr:col>
          <xdr:colOff>350520</xdr:colOff>
          <xdr:row>11</xdr:row>
          <xdr:rowOff>304800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83820</xdr:colOff>
          <xdr:row>12</xdr:row>
          <xdr:rowOff>60960</xdr:rowOff>
        </xdr:from>
        <xdr:to>
          <xdr:col>19</xdr:col>
          <xdr:colOff>327660</xdr:colOff>
          <xdr:row>12</xdr:row>
          <xdr:rowOff>304800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83820</xdr:colOff>
          <xdr:row>12</xdr:row>
          <xdr:rowOff>45720</xdr:rowOff>
        </xdr:from>
        <xdr:to>
          <xdr:col>22</xdr:col>
          <xdr:colOff>327660</xdr:colOff>
          <xdr:row>12</xdr:row>
          <xdr:rowOff>289560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16</xdr:row>
          <xdr:rowOff>60960</xdr:rowOff>
        </xdr:from>
        <xdr:to>
          <xdr:col>2</xdr:col>
          <xdr:colOff>335280</xdr:colOff>
          <xdr:row>16</xdr:row>
          <xdr:rowOff>297180</xdr:rowOff>
        </xdr:to>
        <xdr:sp macro="" textlink="">
          <xdr:nvSpPr>
            <xdr:cNvPr id="2057" name="チェック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3</xdr:row>
          <xdr:rowOff>68580</xdr:rowOff>
        </xdr:from>
        <xdr:to>
          <xdr:col>6</xdr:col>
          <xdr:colOff>30480</xdr:colOff>
          <xdr:row>3</xdr:row>
          <xdr:rowOff>289560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</xdr:row>
          <xdr:rowOff>68580</xdr:rowOff>
        </xdr:from>
        <xdr:to>
          <xdr:col>9</xdr:col>
          <xdr:colOff>0</xdr:colOff>
          <xdr:row>3</xdr:row>
          <xdr:rowOff>289560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83820</xdr:colOff>
          <xdr:row>12</xdr:row>
          <xdr:rowOff>60960</xdr:rowOff>
        </xdr:from>
        <xdr:to>
          <xdr:col>9</xdr:col>
          <xdr:colOff>327660</xdr:colOff>
          <xdr:row>12</xdr:row>
          <xdr:rowOff>304800</xdr:rowOff>
        </xdr:to>
        <xdr:sp macro="" textlink="">
          <xdr:nvSpPr>
            <xdr:cNvPr id="2061" name="Check Box 4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83820</xdr:colOff>
          <xdr:row>12</xdr:row>
          <xdr:rowOff>60960</xdr:rowOff>
        </xdr:from>
        <xdr:to>
          <xdr:col>11</xdr:col>
          <xdr:colOff>327660</xdr:colOff>
          <xdr:row>12</xdr:row>
          <xdr:rowOff>304800</xdr:rowOff>
        </xdr:to>
        <xdr:sp macro="" textlink="">
          <xdr:nvSpPr>
            <xdr:cNvPr id="2062" name="Check Box 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8</xdr:row>
          <xdr:rowOff>68580</xdr:rowOff>
        </xdr:from>
        <xdr:to>
          <xdr:col>5</xdr:col>
          <xdr:colOff>342900</xdr:colOff>
          <xdr:row>8</xdr:row>
          <xdr:rowOff>312420</xdr:rowOff>
        </xdr:to>
        <xdr:sp macro="" textlink="">
          <xdr:nvSpPr>
            <xdr:cNvPr id="1025" name="チェック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9</xdr:row>
          <xdr:rowOff>68580</xdr:rowOff>
        </xdr:from>
        <xdr:to>
          <xdr:col>5</xdr:col>
          <xdr:colOff>350520</xdr:colOff>
          <xdr:row>9</xdr:row>
          <xdr:rowOff>312420</xdr:rowOff>
        </xdr:to>
        <xdr:sp macro="" textlink="">
          <xdr:nvSpPr>
            <xdr:cNvPr id="1026" name="チェック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10</xdr:row>
          <xdr:rowOff>60960</xdr:rowOff>
        </xdr:from>
        <xdr:to>
          <xdr:col>5</xdr:col>
          <xdr:colOff>350520</xdr:colOff>
          <xdr:row>10</xdr:row>
          <xdr:rowOff>304800</xdr:rowOff>
        </xdr:to>
        <xdr:sp macro="" textlink="">
          <xdr:nvSpPr>
            <xdr:cNvPr id="1027" name="チェック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83820</xdr:colOff>
          <xdr:row>11</xdr:row>
          <xdr:rowOff>60960</xdr:rowOff>
        </xdr:from>
        <xdr:to>
          <xdr:col>19</xdr:col>
          <xdr:colOff>327660</xdr:colOff>
          <xdr:row>11</xdr:row>
          <xdr:rowOff>304800</xdr:rowOff>
        </xdr:to>
        <xdr:sp macro="" textlink="">
          <xdr:nvSpPr>
            <xdr:cNvPr id="1028" name="チェック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83820</xdr:colOff>
          <xdr:row>11</xdr:row>
          <xdr:rowOff>45720</xdr:rowOff>
        </xdr:from>
        <xdr:to>
          <xdr:col>22</xdr:col>
          <xdr:colOff>327660</xdr:colOff>
          <xdr:row>11</xdr:row>
          <xdr:rowOff>289560</xdr:rowOff>
        </xdr:to>
        <xdr:sp macro="" textlink="">
          <xdr:nvSpPr>
            <xdr:cNvPr id="1029" name="チェック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22</xdr:row>
          <xdr:rowOff>60960</xdr:rowOff>
        </xdr:from>
        <xdr:to>
          <xdr:col>1</xdr:col>
          <xdr:colOff>342900</xdr:colOff>
          <xdr:row>22</xdr:row>
          <xdr:rowOff>297180</xdr:rowOff>
        </xdr:to>
        <xdr:sp macro="" textlink="">
          <xdr:nvSpPr>
            <xdr:cNvPr id="1030" name="チェック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99060</xdr:colOff>
          <xdr:row>22</xdr:row>
          <xdr:rowOff>45720</xdr:rowOff>
        </xdr:from>
        <xdr:to>
          <xdr:col>13</xdr:col>
          <xdr:colOff>335280</xdr:colOff>
          <xdr:row>22</xdr:row>
          <xdr:rowOff>289560</xdr:rowOff>
        </xdr:to>
        <xdr:sp macro="" textlink="">
          <xdr:nvSpPr>
            <xdr:cNvPr id="1031" name="チェック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8</xdr:row>
          <xdr:rowOff>68580</xdr:rowOff>
        </xdr:from>
        <xdr:to>
          <xdr:col>5</xdr:col>
          <xdr:colOff>342900</xdr:colOff>
          <xdr:row>8</xdr:row>
          <xdr:rowOff>312420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9</xdr:row>
          <xdr:rowOff>68580</xdr:rowOff>
        </xdr:from>
        <xdr:to>
          <xdr:col>5</xdr:col>
          <xdr:colOff>350520</xdr:colOff>
          <xdr:row>9</xdr:row>
          <xdr:rowOff>312420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10</xdr:row>
          <xdr:rowOff>60960</xdr:rowOff>
        </xdr:from>
        <xdr:to>
          <xdr:col>5</xdr:col>
          <xdr:colOff>350520</xdr:colOff>
          <xdr:row>10</xdr:row>
          <xdr:rowOff>304800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3</xdr:row>
          <xdr:rowOff>68580</xdr:rowOff>
        </xdr:from>
        <xdr:to>
          <xdr:col>6</xdr:col>
          <xdr:colOff>30480</xdr:colOff>
          <xdr:row>3</xdr:row>
          <xdr:rowOff>289560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</xdr:row>
          <xdr:rowOff>68580</xdr:rowOff>
        </xdr:from>
        <xdr:to>
          <xdr:col>9</xdr:col>
          <xdr:colOff>0</xdr:colOff>
          <xdr:row>3</xdr:row>
          <xdr:rowOff>289560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83820</xdr:colOff>
          <xdr:row>11</xdr:row>
          <xdr:rowOff>60960</xdr:rowOff>
        </xdr:from>
        <xdr:to>
          <xdr:col>9</xdr:col>
          <xdr:colOff>327660</xdr:colOff>
          <xdr:row>11</xdr:row>
          <xdr:rowOff>304800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83820</xdr:colOff>
          <xdr:row>11</xdr:row>
          <xdr:rowOff>60960</xdr:rowOff>
        </xdr:from>
        <xdr:to>
          <xdr:col>11</xdr:col>
          <xdr:colOff>327660</xdr:colOff>
          <xdr:row>11</xdr:row>
          <xdr:rowOff>304800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8</xdr:row>
          <xdr:rowOff>60960</xdr:rowOff>
        </xdr:from>
        <xdr:to>
          <xdr:col>1</xdr:col>
          <xdr:colOff>342900</xdr:colOff>
          <xdr:row>8</xdr:row>
          <xdr:rowOff>297180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2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99060</xdr:colOff>
          <xdr:row>8</xdr:row>
          <xdr:rowOff>45720</xdr:rowOff>
        </xdr:from>
        <xdr:to>
          <xdr:col>13</xdr:col>
          <xdr:colOff>335280</xdr:colOff>
          <xdr:row>8</xdr:row>
          <xdr:rowOff>289560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2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403860</xdr:colOff>
          <xdr:row>4</xdr:row>
          <xdr:rowOff>0</xdr:rowOff>
        </xdr:from>
        <xdr:to>
          <xdr:col>1</xdr:col>
          <xdr:colOff>655320</xdr:colOff>
          <xdr:row>5</xdr:row>
          <xdr:rowOff>7620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17" Type="http://schemas.openxmlformats.org/officeDocument/2006/relationships/ctrlProp" Target="../ctrlProps/ctrlProp2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5" Type="http://schemas.openxmlformats.org/officeDocument/2006/relationships/ctrlProp" Target="../ctrlProps/ctrlProp2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Relationship Id="rId14" Type="http://schemas.openxmlformats.org/officeDocument/2006/relationships/ctrlProp" Target="../ctrlProps/ctrlProp2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6.xml"/><Relationship Id="rId4" Type="http://schemas.openxmlformats.org/officeDocument/2006/relationships/ctrlProp" Target="../ctrlProps/ctrlProp2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B1:AH20"/>
  <sheetViews>
    <sheetView tabSelected="1" zoomScaleNormal="100" workbookViewId="0"/>
  </sheetViews>
  <sheetFormatPr defaultColWidth="8.69921875" defaultRowHeight="28.2" customHeight="1" x14ac:dyDescent="0.45"/>
  <cols>
    <col min="1" max="26" width="5.09765625" style="1" customWidth="1"/>
    <col min="27" max="16384" width="8.69921875" style="1"/>
  </cols>
  <sheetData>
    <row r="1" spans="2:34" ht="28.2" customHeight="1" x14ac:dyDescent="0.45">
      <c r="Y1" s="36" t="s">
        <v>105</v>
      </c>
    </row>
    <row r="2" spans="2:34" ht="28.2" customHeight="1" x14ac:dyDescent="0.45">
      <c r="B2" s="57" t="s">
        <v>106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2:34" ht="28.2" customHeight="1" thickBot="1" x14ac:dyDescent="0.5">
      <c r="B3" s="5"/>
    </row>
    <row r="4" spans="2:34" ht="28.2" customHeight="1" thickTop="1" x14ac:dyDescent="0.45">
      <c r="B4" s="58" t="s">
        <v>78</v>
      </c>
      <c r="C4" s="59"/>
      <c r="D4" s="59"/>
      <c r="E4" s="60"/>
      <c r="F4" s="37"/>
      <c r="G4" s="61" t="s">
        <v>87</v>
      </c>
      <c r="H4" s="61"/>
      <c r="I4" s="37"/>
      <c r="J4" s="61" t="s">
        <v>107</v>
      </c>
      <c r="K4" s="61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38" t="s">
        <v>79</v>
      </c>
    </row>
    <row r="5" spans="2:34" ht="28.2" customHeight="1" x14ac:dyDescent="0.45">
      <c r="B5" s="52" t="s">
        <v>77</v>
      </c>
      <c r="C5" s="53"/>
      <c r="D5" s="53"/>
      <c r="E5" s="54"/>
      <c r="F5" s="55"/>
      <c r="G5" s="53"/>
      <c r="H5" s="53"/>
      <c r="I5" s="53"/>
      <c r="J5" s="54"/>
      <c r="K5" s="55" t="s">
        <v>108</v>
      </c>
      <c r="L5" s="53"/>
      <c r="M5" s="53"/>
      <c r="N5" s="53"/>
      <c r="O5" s="54"/>
      <c r="P5" s="55"/>
      <c r="Q5" s="53"/>
      <c r="R5" s="53"/>
      <c r="S5" s="53"/>
      <c r="T5" s="53"/>
      <c r="U5" s="53"/>
      <c r="V5" s="53"/>
      <c r="W5" s="53"/>
      <c r="X5" s="53"/>
      <c r="Y5" s="56"/>
    </row>
    <row r="6" spans="2:34" ht="28.2" customHeight="1" x14ac:dyDescent="0.45">
      <c r="B6" s="52" t="s">
        <v>0</v>
      </c>
      <c r="C6" s="53"/>
      <c r="D6" s="53"/>
      <c r="E6" s="54"/>
      <c r="F6" s="55"/>
      <c r="G6" s="53"/>
      <c r="H6" s="53"/>
      <c r="I6" s="53"/>
      <c r="J6" s="54"/>
      <c r="K6" s="55" t="s">
        <v>31</v>
      </c>
      <c r="L6" s="53"/>
      <c r="M6" s="53"/>
      <c r="N6" s="53"/>
      <c r="O6" s="53"/>
      <c r="P6" s="53"/>
      <c r="Q6" s="53"/>
      <c r="R6" s="53"/>
      <c r="S6" s="53"/>
      <c r="T6" s="54"/>
      <c r="U6" s="55" t="s">
        <v>1</v>
      </c>
      <c r="V6" s="53"/>
      <c r="W6" s="53"/>
      <c r="X6" s="53"/>
      <c r="Y6" s="56"/>
    </row>
    <row r="7" spans="2:34" ht="28.2" customHeight="1" x14ac:dyDescent="0.45">
      <c r="B7" s="82" t="s">
        <v>39</v>
      </c>
      <c r="C7" s="83"/>
      <c r="D7" s="83"/>
      <c r="E7" s="84"/>
      <c r="F7" s="85"/>
      <c r="G7" s="86"/>
      <c r="H7" s="86"/>
      <c r="I7" s="86"/>
      <c r="J7" s="86"/>
      <c r="K7" s="86"/>
      <c r="L7" s="86"/>
      <c r="M7" s="87"/>
      <c r="N7" s="88" t="s">
        <v>40</v>
      </c>
      <c r="O7" s="83"/>
      <c r="P7" s="83"/>
      <c r="Q7" s="84"/>
      <c r="R7" s="85"/>
      <c r="S7" s="86"/>
      <c r="T7" s="86"/>
      <c r="U7" s="86"/>
      <c r="V7" s="86"/>
      <c r="W7" s="86"/>
      <c r="X7" s="86"/>
      <c r="Y7" s="90"/>
    </row>
    <row r="8" spans="2:34" ht="28.2" customHeight="1" x14ac:dyDescent="0.45">
      <c r="B8" s="67" t="s">
        <v>2</v>
      </c>
      <c r="C8" s="68"/>
      <c r="D8" s="68"/>
      <c r="E8" s="69"/>
      <c r="F8" s="73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5"/>
    </row>
    <row r="9" spans="2:34" ht="28.2" customHeight="1" x14ac:dyDescent="0.45">
      <c r="B9" s="70"/>
      <c r="C9" s="71"/>
      <c r="D9" s="71"/>
      <c r="E9" s="72"/>
      <c r="F9" s="76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8"/>
    </row>
    <row r="10" spans="2:34" ht="28.2" customHeight="1" x14ac:dyDescent="0.45">
      <c r="B10" s="67" t="s">
        <v>52</v>
      </c>
      <c r="C10" s="68"/>
      <c r="D10" s="68"/>
      <c r="E10" s="69"/>
      <c r="F10" s="2"/>
      <c r="G10" s="49" t="s">
        <v>58</v>
      </c>
      <c r="H10" s="49"/>
      <c r="I10" s="49" t="s">
        <v>112</v>
      </c>
      <c r="J10" s="50"/>
      <c r="K10" s="50"/>
      <c r="L10" s="74"/>
      <c r="M10" s="74"/>
      <c r="N10" s="74"/>
      <c r="O10" s="74"/>
      <c r="P10" s="74"/>
      <c r="Q10" s="74"/>
      <c r="R10" s="49" t="s">
        <v>113</v>
      </c>
      <c r="S10" s="51"/>
      <c r="T10" s="51"/>
      <c r="U10" s="74"/>
      <c r="V10" s="74"/>
      <c r="W10" s="74"/>
      <c r="X10" s="74"/>
      <c r="Y10" s="75"/>
    </row>
    <row r="11" spans="2:34" ht="28.2" customHeight="1" x14ac:dyDescent="0.45">
      <c r="B11" s="79"/>
      <c r="C11" s="80"/>
      <c r="D11" s="80"/>
      <c r="E11" s="81"/>
      <c r="F11" s="3"/>
      <c r="G11" s="47" t="s">
        <v>59</v>
      </c>
      <c r="H11" s="47"/>
      <c r="I11" s="89" t="s">
        <v>112</v>
      </c>
      <c r="J11" s="94"/>
      <c r="K11" s="94"/>
      <c r="L11" s="89"/>
      <c r="M11" s="89"/>
      <c r="N11" s="89"/>
      <c r="O11" s="89"/>
      <c r="P11" s="89"/>
      <c r="Q11" s="89"/>
      <c r="R11" s="89" t="s">
        <v>113</v>
      </c>
      <c r="S11" s="94"/>
      <c r="T11" s="94"/>
      <c r="U11" s="89"/>
      <c r="V11" s="89"/>
      <c r="W11" s="89"/>
      <c r="X11" s="89"/>
      <c r="Y11" s="93"/>
    </row>
    <row r="12" spans="2:34" ht="28.2" customHeight="1" x14ac:dyDescent="0.45">
      <c r="B12" s="70"/>
      <c r="C12" s="71"/>
      <c r="D12" s="71"/>
      <c r="E12" s="72"/>
      <c r="F12" s="4"/>
      <c r="G12" s="48" t="s">
        <v>60</v>
      </c>
      <c r="H12" s="48"/>
      <c r="I12" s="77" t="s">
        <v>112</v>
      </c>
      <c r="J12" s="96"/>
      <c r="K12" s="96"/>
      <c r="L12" s="77"/>
      <c r="M12" s="77"/>
      <c r="N12" s="77"/>
      <c r="O12" s="77"/>
      <c r="P12" s="77"/>
      <c r="Q12" s="77"/>
      <c r="R12" s="77" t="s">
        <v>114</v>
      </c>
      <c r="S12" s="95"/>
      <c r="T12" s="95"/>
      <c r="U12" s="77"/>
      <c r="V12" s="77"/>
      <c r="W12" s="77"/>
      <c r="X12" s="77"/>
      <c r="Y12" s="78"/>
    </row>
    <row r="13" spans="2:34" ht="28.2" customHeight="1" thickBot="1" x14ac:dyDescent="0.5">
      <c r="B13" s="65" t="s">
        <v>24</v>
      </c>
      <c r="C13" s="63"/>
      <c r="D13" s="63"/>
      <c r="E13" s="64"/>
      <c r="F13" s="62"/>
      <c r="G13" s="63"/>
      <c r="H13" s="63"/>
      <c r="I13" s="64"/>
      <c r="J13" s="9"/>
      <c r="K13" s="34" t="s">
        <v>98</v>
      </c>
      <c r="L13" s="9"/>
      <c r="M13" s="35" t="s">
        <v>99</v>
      </c>
      <c r="N13" s="62" t="s">
        <v>53</v>
      </c>
      <c r="O13" s="63"/>
      <c r="P13" s="63"/>
      <c r="Q13" s="63"/>
      <c r="R13" s="63"/>
      <c r="S13" s="64"/>
      <c r="T13" s="8"/>
      <c r="U13" s="66" t="s">
        <v>33</v>
      </c>
      <c r="V13" s="66"/>
      <c r="W13" s="9"/>
      <c r="X13" s="66" t="s">
        <v>34</v>
      </c>
      <c r="Y13" s="91"/>
      <c r="AH13" s="47"/>
    </row>
    <row r="14" spans="2:34" ht="28.2" customHeight="1" thickTop="1" x14ac:dyDescent="0.45">
      <c r="B14" s="7" t="s">
        <v>4</v>
      </c>
    </row>
    <row r="15" spans="2:34" ht="28.2" customHeight="1" thickBot="1" x14ac:dyDescent="0.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2:34" ht="28.2" customHeight="1" thickTop="1" x14ac:dyDescent="0.45"/>
    <row r="17" spans="4:25" ht="28.2" customHeight="1" x14ac:dyDescent="0.45">
      <c r="D17" s="1" t="s">
        <v>70</v>
      </c>
    </row>
    <row r="19" spans="4:25" ht="28.2" customHeight="1" x14ac:dyDescent="0.45">
      <c r="O19" s="80" t="s">
        <v>42</v>
      </c>
      <c r="P19" s="80"/>
      <c r="Q19" s="80"/>
      <c r="R19" s="92" t="s">
        <v>115</v>
      </c>
      <c r="S19" s="92"/>
      <c r="T19" s="92"/>
      <c r="U19" s="92"/>
      <c r="V19" s="92"/>
      <c r="W19" s="92"/>
      <c r="X19" s="92"/>
      <c r="Y19" s="92"/>
    </row>
    <row r="20" spans="4:25" ht="28.2" customHeight="1" x14ac:dyDescent="0.45">
      <c r="O20" s="80" t="s">
        <v>43</v>
      </c>
      <c r="P20" s="80"/>
      <c r="Q20" s="80"/>
      <c r="R20" s="89" t="s">
        <v>104</v>
      </c>
      <c r="S20" s="89"/>
      <c r="T20" s="89"/>
      <c r="U20" s="89"/>
      <c r="V20" s="89"/>
      <c r="W20" s="89"/>
      <c r="X20" s="89"/>
      <c r="Y20" s="89"/>
    </row>
  </sheetData>
  <mergeCells count="41">
    <mergeCell ref="I11:K11"/>
    <mergeCell ref="L12:Q12"/>
    <mergeCell ref="R12:T12"/>
    <mergeCell ref="U12:Y12"/>
    <mergeCell ref="I12:K12"/>
    <mergeCell ref="R20:Y20"/>
    <mergeCell ref="O19:Q19"/>
    <mergeCell ref="O20:Q20"/>
    <mergeCell ref="R7:Y7"/>
    <mergeCell ref="X13:Y13"/>
    <mergeCell ref="R19:Y19"/>
    <mergeCell ref="L10:Q10"/>
    <mergeCell ref="U10:Y10"/>
    <mergeCell ref="L11:Q11"/>
    <mergeCell ref="U11:Y11"/>
    <mergeCell ref="R11:T11"/>
    <mergeCell ref="F13:I13"/>
    <mergeCell ref="B13:E13"/>
    <mergeCell ref="N13:S13"/>
    <mergeCell ref="U13:V13"/>
    <mergeCell ref="W6:Y6"/>
    <mergeCell ref="B8:E9"/>
    <mergeCell ref="F8:Y9"/>
    <mergeCell ref="B10:E12"/>
    <mergeCell ref="B7:E7"/>
    <mergeCell ref="F7:M7"/>
    <mergeCell ref="N7:Q7"/>
    <mergeCell ref="B6:E6"/>
    <mergeCell ref="F6:J6"/>
    <mergeCell ref="K6:L6"/>
    <mergeCell ref="M6:T6"/>
    <mergeCell ref="U6:V6"/>
    <mergeCell ref="B5:E5"/>
    <mergeCell ref="F5:J5"/>
    <mergeCell ref="K5:O5"/>
    <mergeCell ref="P5:Y5"/>
    <mergeCell ref="B2:Y2"/>
    <mergeCell ref="B4:E4"/>
    <mergeCell ref="G4:H4"/>
    <mergeCell ref="J4:K4"/>
    <mergeCell ref="L4:X4"/>
  </mergeCells>
  <phoneticPr fontId="1"/>
  <conditionalFormatting sqref="F7">
    <cfRule type="expression" dxfId="8" priority="1" stopIfTrue="1">
      <formula>IF($R$7="", FALSE, $F$7&gt;$R$7 )</formula>
    </cfRule>
  </conditionalFormatting>
  <conditionalFormatting sqref="R7">
    <cfRule type="expression" dxfId="7" priority="2" stopIfTrue="1">
      <formula>IF( $R$7="", FALSE, $F$7&gt;$R$7 )</formula>
    </cfRule>
  </conditionalFormatting>
  <dataValidations count="2">
    <dataValidation type="date" imeMode="off" operator="greaterThanOrEqual" allowBlank="1" showInputMessage="1" showErrorMessage="1" errorTitle="日付と認識できません！" error="2000年4月1日以降の日付を_x000a_yyyy/mm/dd 形式で入力してください。" promptTitle="年月日を yyyy/mm/dd 形式で入力してください。" prompt="_" sqref="F7 R7" xr:uid="{EEA2E1D5-5C74-4447-BD3F-EF7A9CE9AECB}">
      <formula1>36617</formula1>
    </dataValidation>
    <dataValidation imeMode="off" allowBlank="1" showErrorMessage="1" sqref="L10:Q12 U10:Y12" xr:uid="{62824E03-5549-461D-B3A2-ED8E7A11C449}"/>
  </dataValidations>
  <printOptions horizontalCentered="1" verticalCentered="1"/>
  <pageMargins left="0.70866141732283472" right="0.31496062992125984" top="0.55118110236220474" bottom="0.35433070866141736" header="0.31496062992125984" footer="0.31496062992125984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99060</xdr:colOff>
                    <xdr:row>9</xdr:row>
                    <xdr:rowOff>68580</xdr:rowOff>
                  </from>
                  <to>
                    <xdr:col>5</xdr:col>
                    <xdr:colOff>342900</xdr:colOff>
                    <xdr:row>9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106680</xdr:colOff>
                    <xdr:row>10</xdr:row>
                    <xdr:rowOff>68580</xdr:rowOff>
                  </from>
                  <to>
                    <xdr:col>5</xdr:col>
                    <xdr:colOff>350520</xdr:colOff>
                    <xdr:row>10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106680</xdr:colOff>
                    <xdr:row>11</xdr:row>
                    <xdr:rowOff>60960</xdr:rowOff>
                  </from>
                  <to>
                    <xdr:col>5</xdr:col>
                    <xdr:colOff>350520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19</xdr:col>
                    <xdr:colOff>83820</xdr:colOff>
                    <xdr:row>12</xdr:row>
                    <xdr:rowOff>60960</xdr:rowOff>
                  </from>
                  <to>
                    <xdr:col>19</xdr:col>
                    <xdr:colOff>327660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22</xdr:col>
                    <xdr:colOff>83820</xdr:colOff>
                    <xdr:row>12</xdr:row>
                    <xdr:rowOff>45720</xdr:rowOff>
                  </from>
                  <to>
                    <xdr:col>22</xdr:col>
                    <xdr:colOff>327660</xdr:colOff>
                    <xdr:row>12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チェック 9">
              <controlPr defaultSize="0" autoFill="0" autoLine="0" autoPict="0">
                <anchor moveWithCells="1">
                  <from>
                    <xdr:col>2</xdr:col>
                    <xdr:colOff>99060</xdr:colOff>
                    <xdr:row>16</xdr:row>
                    <xdr:rowOff>60960</xdr:rowOff>
                  </from>
                  <to>
                    <xdr:col>2</xdr:col>
                    <xdr:colOff>335280</xdr:colOff>
                    <xdr:row>16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5</xdr:col>
                    <xdr:colOff>106680</xdr:colOff>
                    <xdr:row>3</xdr:row>
                    <xdr:rowOff>68580</xdr:rowOff>
                  </from>
                  <to>
                    <xdr:col>6</xdr:col>
                    <xdr:colOff>30480</xdr:colOff>
                    <xdr:row>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8</xdr:col>
                    <xdr:colOff>76200</xdr:colOff>
                    <xdr:row>3</xdr:row>
                    <xdr:rowOff>68580</xdr:rowOff>
                  </from>
                  <to>
                    <xdr:col>9</xdr:col>
                    <xdr:colOff>0</xdr:colOff>
                    <xdr:row>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2" name="Check Box 13">
              <controlPr defaultSize="0" autoFill="0" autoLine="0" autoPict="0">
                <anchor moveWithCells="1">
                  <from>
                    <xdr:col>9</xdr:col>
                    <xdr:colOff>83820</xdr:colOff>
                    <xdr:row>12</xdr:row>
                    <xdr:rowOff>60960</xdr:rowOff>
                  </from>
                  <to>
                    <xdr:col>9</xdr:col>
                    <xdr:colOff>327660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3" name="Check Box 14">
              <controlPr defaultSize="0" autoFill="0" autoLine="0" autoPict="0">
                <anchor moveWithCells="1">
                  <from>
                    <xdr:col>11</xdr:col>
                    <xdr:colOff>83820</xdr:colOff>
                    <xdr:row>12</xdr:row>
                    <xdr:rowOff>60960</xdr:rowOff>
                  </from>
                  <to>
                    <xdr:col>11</xdr:col>
                    <xdr:colOff>327660</xdr:colOff>
                    <xdr:row>12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autoPageBreaks="0" fitToPage="1"/>
  </sheetPr>
  <dimension ref="B1:Y39"/>
  <sheetViews>
    <sheetView showZeros="0" zoomScaleNormal="100" workbookViewId="0"/>
  </sheetViews>
  <sheetFormatPr defaultColWidth="8.69921875" defaultRowHeight="28.2" customHeight="1" x14ac:dyDescent="0.45"/>
  <cols>
    <col min="1" max="26" width="5.09765625" style="1" customWidth="1"/>
    <col min="27" max="16384" width="8.69921875" style="1"/>
  </cols>
  <sheetData>
    <row r="1" spans="2:25" ht="28.2" customHeight="1" x14ac:dyDescent="0.45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6" t="s">
        <v>109</v>
      </c>
    </row>
    <row r="2" spans="2:25" ht="28.2" customHeight="1" x14ac:dyDescent="0.45">
      <c r="B2" s="107" t="s">
        <v>110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</row>
    <row r="3" spans="2:25" ht="28.2" customHeight="1" thickBot="1" x14ac:dyDescent="0.5">
      <c r="B3" s="40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2:25" ht="28.2" customHeight="1" thickTop="1" x14ac:dyDescent="0.45">
      <c r="B4" s="58" t="s">
        <v>78</v>
      </c>
      <c r="C4" s="59"/>
      <c r="D4" s="59"/>
      <c r="E4" s="60"/>
      <c r="F4" s="37"/>
      <c r="G4" s="61" t="s">
        <v>87</v>
      </c>
      <c r="H4" s="112"/>
      <c r="I4" s="37"/>
      <c r="J4" s="61" t="s">
        <v>107</v>
      </c>
      <c r="K4" s="61"/>
      <c r="L4" s="59" t="str">
        <f>IF(AND(作業用!C26,作業用!C10),'様式１-1申請書'!L4,"")</f>
        <v/>
      </c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38" t="s">
        <v>41</v>
      </c>
    </row>
    <row r="5" spans="2:25" ht="28.2" customHeight="1" x14ac:dyDescent="0.45">
      <c r="B5" s="52" t="s">
        <v>77</v>
      </c>
      <c r="C5" s="53"/>
      <c r="D5" s="53"/>
      <c r="E5" s="54"/>
      <c r="F5" s="55" t="str">
        <f>IF(作業用!C26,'様式１-1申請書'!F5,"")</f>
        <v/>
      </c>
      <c r="G5" s="53"/>
      <c r="H5" s="53"/>
      <c r="I5" s="53"/>
      <c r="J5" s="54"/>
      <c r="K5" s="55" t="s">
        <v>111</v>
      </c>
      <c r="L5" s="53"/>
      <c r="M5" s="53"/>
      <c r="N5" s="53"/>
      <c r="O5" s="54"/>
      <c r="P5" s="55" t="str">
        <f>IF(作業用!C26,'様式１-1申請書'!P5,"")</f>
        <v/>
      </c>
      <c r="Q5" s="53"/>
      <c r="R5" s="53"/>
      <c r="S5" s="53"/>
      <c r="T5" s="53"/>
      <c r="U5" s="53"/>
      <c r="V5" s="53"/>
      <c r="W5" s="53"/>
      <c r="X5" s="53"/>
      <c r="Y5" s="56"/>
    </row>
    <row r="6" spans="2:25" ht="28.2" customHeight="1" x14ac:dyDescent="0.45">
      <c r="B6" s="108" t="s">
        <v>0</v>
      </c>
      <c r="C6" s="98"/>
      <c r="D6" s="98"/>
      <c r="E6" s="99"/>
      <c r="F6" s="97" t="str">
        <f>IF(作業用!C26,'様式１-1申請書'!F6,"")</f>
        <v/>
      </c>
      <c r="G6" s="98"/>
      <c r="H6" s="98"/>
      <c r="I6" s="98"/>
      <c r="J6" s="99"/>
      <c r="K6" s="97" t="s">
        <v>31</v>
      </c>
      <c r="L6" s="98"/>
      <c r="M6" s="98" t="str">
        <f>IF(作業用!C26,'様式１-1申請書'!M6,"")</f>
        <v/>
      </c>
      <c r="N6" s="98"/>
      <c r="O6" s="98"/>
      <c r="P6" s="98"/>
      <c r="Q6" s="98"/>
      <c r="R6" s="98"/>
      <c r="S6" s="98"/>
      <c r="T6" s="99"/>
      <c r="U6" s="97" t="s">
        <v>1</v>
      </c>
      <c r="V6" s="98"/>
      <c r="W6" s="98" t="str">
        <f>IF(作業用!C26,'様式１-1申請書'!W6,"")</f>
        <v/>
      </c>
      <c r="X6" s="98"/>
      <c r="Y6" s="100"/>
    </row>
    <row r="7" spans="2:25" ht="28.2" customHeight="1" x14ac:dyDescent="0.45">
      <c r="B7" s="109" t="s">
        <v>2</v>
      </c>
      <c r="C7" s="110"/>
      <c r="D7" s="110"/>
      <c r="E7" s="111"/>
      <c r="F7" s="101" t="str">
        <f>IF(作業用!C26,'様式１-1申請書'!F8,"")</f>
        <v/>
      </c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3"/>
    </row>
    <row r="8" spans="2:25" ht="28.2" customHeight="1" x14ac:dyDescent="0.45">
      <c r="B8" s="108"/>
      <c r="C8" s="98"/>
      <c r="D8" s="98"/>
      <c r="E8" s="99"/>
      <c r="F8" s="104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6"/>
    </row>
    <row r="9" spans="2:25" ht="28.2" customHeight="1" x14ac:dyDescent="0.45">
      <c r="B9" s="109" t="s">
        <v>3</v>
      </c>
      <c r="C9" s="110"/>
      <c r="D9" s="110"/>
      <c r="E9" s="111"/>
      <c r="F9" s="41"/>
      <c r="G9" s="49" t="s">
        <v>58</v>
      </c>
      <c r="H9" s="49"/>
      <c r="I9" s="49" t="s">
        <v>112</v>
      </c>
      <c r="J9" s="50"/>
      <c r="K9" s="50"/>
      <c r="L9" s="74" t="str">
        <f>IF(作業用!C26,'様式１-1申請書'!L10,"")</f>
        <v/>
      </c>
      <c r="M9" s="74"/>
      <c r="N9" s="74"/>
      <c r="O9" s="74"/>
      <c r="P9" s="74"/>
      <c r="Q9" s="74"/>
      <c r="R9" s="49" t="s">
        <v>113</v>
      </c>
      <c r="S9" s="51"/>
      <c r="T9" s="51"/>
      <c r="U9" s="74" t="str">
        <f>IF(作業用!C26,'様式１-1申請書'!U10,"")</f>
        <v/>
      </c>
      <c r="V9" s="74"/>
      <c r="W9" s="74"/>
      <c r="X9" s="74"/>
      <c r="Y9" s="75"/>
    </row>
    <row r="10" spans="2:25" ht="28.2" customHeight="1" x14ac:dyDescent="0.45">
      <c r="B10" s="146"/>
      <c r="C10" s="147"/>
      <c r="D10" s="147"/>
      <c r="E10" s="148"/>
      <c r="F10" s="42"/>
      <c r="G10" s="47" t="s">
        <v>59</v>
      </c>
      <c r="H10" s="47"/>
      <c r="I10" s="89" t="s">
        <v>112</v>
      </c>
      <c r="J10" s="94"/>
      <c r="K10" s="94"/>
      <c r="L10" s="89" t="str">
        <f>IF(作業用!C26,'様式１-1申請書'!L11,"")</f>
        <v/>
      </c>
      <c r="M10" s="89"/>
      <c r="N10" s="89"/>
      <c r="O10" s="89"/>
      <c r="P10" s="89"/>
      <c r="Q10" s="89"/>
      <c r="R10" s="89" t="s">
        <v>113</v>
      </c>
      <c r="S10" s="94"/>
      <c r="T10" s="94"/>
      <c r="U10" s="89" t="str">
        <f>IF(作業用!C26,'様式１-1申請書'!U11,"")</f>
        <v/>
      </c>
      <c r="V10" s="89"/>
      <c r="W10" s="89"/>
      <c r="X10" s="89"/>
      <c r="Y10" s="93"/>
    </row>
    <row r="11" spans="2:25" ht="28.2" customHeight="1" x14ac:dyDescent="0.45">
      <c r="B11" s="108"/>
      <c r="C11" s="98"/>
      <c r="D11" s="98"/>
      <c r="E11" s="99"/>
      <c r="F11" s="43"/>
      <c r="G11" s="48" t="s">
        <v>60</v>
      </c>
      <c r="H11" s="48"/>
      <c r="I11" s="77" t="s">
        <v>112</v>
      </c>
      <c r="J11" s="96"/>
      <c r="K11" s="96"/>
      <c r="L11" s="77" t="str">
        <f>IF(作業用!C26,'様式１-1申請書'!L12,"")</f>
        <v/>
      </c>
      <c r="M11" s="77"/>
      <c r="N11" s="77"/>
      <c r="O11" s="77"/>
      <c r="P11" s="77"/>
      <c r="Q11" s="77"/>
      <c r="R11" s="77" t="s">
        <v>114</v>
      </c>
      <c r="S11" s="95"/>
      <c r="T11" s="95"/>
      <c r="U11" s="77" t="str">
        <f>IF(作業用!C26,'様式１-1申請書'!U12,"")</f>
        <v/>
      </c>
      <c r="V11" s="77"/>
      <c r="W11" s="77"/>
      <c r="X11" s="77"/>
      <c r="Y11" s="78"/>
    </row>
    <row r="12" spans="2:25" ht="28.2" customHeight="1" thickBot="1" x14ac:dyDescent="0.5">
      <c r="B12" s="149" t="s">
        <v>30</v>
      </c>
      <c r="C12" s="150"/>
      <c r="D12" s="150"/>
      <c r="E12" s="151"/>
      <c r="F12" s="158" t="str">
        <f>IF(作業用!C26,'様式１-1申請書'!F13,"")</f>
        <v/>
      </c>
      <c r="G12" s="150"/>
      <c r="H12" s="150"/>
      <c r="I12" s="151"/>
      <c r="J12" s="44"/>
      <c r="K12" s="44" t="s">
        <v>98</v>
      </c>
      <c r="L12" s="44"/>
      <c r="M12" s="45" t="s">
        <v>99</v>
      </c>
      <c r="N12" s="158" t="s">
        <v>32</v>
      </c>
      <c r="O12" s="150"/>
      <c r="P12" s="150"/>
      <c r="Q12" s="150"/>
      <c r="R12" s="150"/>
      <c r="S12" s="151"/>
      <c r="T12" s="46"/>
      <c r="U12" s="152" t="s">
        <v>33</v>
      </c>
      <c r="V12" s="152"/>
      <c r="W12" s="44"/>
      <c r="X12" s="152" t="s">
        <v>34</v>
      </c>
      <c r="Y12" s="153"/>
    </row>
    <row r="13" spans="2:25" ht="28.2" customHeight="1" thickTop="1" x14ac:dyDescent="0.45">
      <c r="B13" s="7" t="s">
        <v>4</v>
      </c>
    </row>
    <row r="14" spans="2:25" ht="28.2" customHeight="1" thickBot="1" x14ac:dyDescent="0.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2:25" ht="28.2" customHeight="1" thickTop="1" x14ac:dyDescent="0.45">
      <c r="B15" s="154" t="s">
        <v>5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</row>
    <row r="16" spans="2:25" ht="28.2" customHeight="1" x14ac:dyDescent="0.45">
      <c r="B16" s="88" t="s">
        <v>6</v>
      </c>
      <c r="C16" s="83"/>
      <c r="D16" s="83"/>
      <c r="E16" s="84"/>
      <c r="F16" s="113"/>
      <c r="G16" s="68"/>
      <c r="H16" s="68"/>
      <c r="I16" s="68"/>
      <c r="J16" s="68"/>
      <c r="K16" s="69"/>
      <c r="L16" s="113" t="s">
        <v>7</v>
      </c>
      <c r="M16" s="68"/>
      <c r="N16" s="69"/>
      <c r="O16" s="155"/>
      <c r="P16" s="156"/>
      <c r="Q16" s="156"/>
      <c r="R16" s="157"/>
      <c r="S16" s="113" t="s">
        <v>8</v>
      </c>
      <c r="T16" s="68"/>
      <c r="U16" s="69"/>
      <c r="V16" s="155"/>
      <c r="W16" s="156"/>
      <c r="X16" s="156"/>
      <c r="Y16" s="157"/>
    </row>
    <row r="17" spans="2:25" ht="28.2" customHeight="1" x14ac:dyDescent="0.45">
      <c r="B17" s="88" t="s">
        <v>9</v>
      </c>
      <c r="C17" s="83"/>
      <c r="D17" s="83"/>
      <c r="E17" s="84"/>
      <c r="F17" s="143"/>
      <c r="G17" s="144"/>
      <c r="H17" s="144"/>
      <c r="I17" s="144"/>
      <c r="J17" s="144"/>
      <c r="K17" s="144"/>
      <c r="L17" s="144"/>
      <c r="M17" s="144"/>
      <c r="N17" s="145"/>
      <c r="O17" s="88" t="s">
        <v>67</v>
      </c>
      <c r="P17" s="83"/>
      <c r="Q17" s="83"/>
      <c r="R17" s="84"/>
      <c r="S17" s="134">
        <f>M18+M19+M20+M21+W18+W19+W20+W21</f>
        <v>0</v>
      </c>
      <c r="T17" s="135"/>
      <c r="U17" s="135"/>
      <c r="V17" s="135"/>
      <c r="W17" s="135"/>
      <c r="X17" s="135"/>
      <c r="Y17" s="136"/>
    </row>
    <row r="18" spans="2:25" ht="28.2" customHeight="1" x14ac:dyDescent="0.45">
      <c r="B18" s="114" t="s">
        <v>10</v>
      </c>
      <c r="C18" s="80"/>
      <c r="D18" s="80"/>
      <c r="E18" s="81"/>
      <c r="F18" s="115" t="s">
        <v>116</v>
      </c>
      <c r="G18" s="71"/>
      <c r="H18" s="71"/>
      <c r="I18" s="71"/>
      <c r="J18" s="71"/>
      <c r="K18" s="71"/>
      <c r="L18" s="72"/>
      <c r="M18" s="137">
        <f>IF(作業用!C5,概算見積書!M4,0)</f>
        <v>0</v>
      </c>
      <c r="N18" s="138"/>
      <c r="O18" s="139"/>
      <c r="P18" s="115" t="s">
        <v>11</v>
      </c>
      <c r="Q18" s="71"/>
      <c r="R18" s="71"/>
      <c r="S18" s="71"/>
      <c r="T18" s="71"/>
      <c r="U18" s="71"/>
      <c r="V18" s="72"/>
      <c r="W18" s="137">
        <f>IF(作業用!C5,概算見積書!W4,0)</f>
        <v>0</v>
      </c>
      <c r="X18" s="138"/>
      <c r="Y18" s="139"/>
    </row>
    <row r="19" spans="2:25" ht="28.2" customHeight="1" x14ac:dyDescent="0.45">
      <c r="B19" s="114"/>
      <c r="C19" s="80"/>
      <c r="D19" s="80"/>
      <c r="E19" s="81"/>
      <c r="F19" s="88" t="s">
        <v>91</v>
      </c>
      <c r="G19" s="83"/>
      <c r="H19" s="83"/>
      <c r="I19" s="83"/>
      <c r="J19" s="83"/>
      <c r="K19" s="83"/>
      <c r="L19" s="84"/>
      <c r="M19" s="134">
        <f>IF(作業用!C5,概算見積書!M5,0)</f>
        <v>0</v>
      </c>
      <c r="N19" s="135"/>
      <c r="O19" s="136"/>
      <c r="P19" s="88" t="s">
        <v>92</v>
      </c>
      <c r="Q19" s="83"/>
      <c r="R19" s="83"/>
      <c r="S19" s="83"/>
      <c r="T19" s="83"/>
      <c r="U19" s="83"/>
      <c r="V19" s="84"/>
      <c r="W19" s="134">
        <f>IF(作業用!C5,概算見積書!W5,0)</f>
        <v>0</v>
      </c>
      <c r="X19" s="135"/>
      <c r="Y19" s="136"/>
    </row>
    <row r="20" spans="2:25" ht="28.2" customHeight="1" x14ac:dyDescent="0.45">
      <c r="B20" s="114"/>
      <c r="C20" s="80"/>
      <c r="D20" s="80"/>
      <c r="E20" s="81"/>
      <c r="F20" s="88" t="s">
        <v>12</v>
      </c>
      <c r="G20" s="83"/>
      <c r="H20" s="83"/>
      <c r="I20" s="83"/>
      <c r="J20" s="83"/>
      <c r="K20" s="83"/>
      <c r="L20" s="84"/>
      <c r="M20" s="134">
        <f>IF(作業用!C5,概算見積書!M6,0)</f>
        <v>0</v>
      </c>
      <c r="N20" s="135"/>
      <c r="O20" s="136"/>
      <c r="P20" s="88" t="s">
        <v>93</v>
      </c>
      <c r="Q20" s="83"/>
      <c r="R20" s="83"/>
      <c r="S20" s="83"/>
      <c r="T20" s="83"/>
      <c r="U20" s="83"/>
      <c r="V20" s="84"/>
      <c r="W20" s="134">
        <f>IF(作業用!C5,概算見積書!W6,0)</f>
        <v>0</v>
      </c>
      <c r="X20" s="135"/>
      <c r="Y20" s="136"/>
    </row>
    <row r="21" spans="2:25" ht="28.2" customHeight="1" x14ac:dyDescent="0.45">
      <c r="B21" s="115"/>
      <c r="C21" s="71"/>
      <c r="D21" s="71"/>
      <c r="E21" s="72"/>
      <c r="F21" s="88" t="s">
        <v>13</v>
      </c>
      <c r="G21" s="83"/>
      <c r="H21" s="83"/>
      <c r="I21" s="83"/>
      <c r="J21" s="83"/>
      <c r="K21" s="83"/>
      <c r="L21" s="84"/>
      <c r="M21" s="134">
        <f>IF(作業用!C5,概算見積書!M7,0)</f>
        <v>0</v>
      </c>
      <c r="N21" s="135"/>
      <c r="O21" s="136"/>
      <c r="P21" s="88" t="s">
        <v>14</v>
      </c>
      <c r="Q21" s="83"/>
      <c r="R21" s="83"/>
      <c r="S21" s="83"/>
      <c r="T21" s="83"/>
      <c r="U21" s="83"/>
      <c r="V21" s="84"/>
      <c r="W21" s="134">
        <f>IF(作業用!C5,概算見積書!W7,)</f>
        <v>0</v>
      </c>
      <c r="X21" s="135"/>
      <c r="Y21" s="136"/>
    </row>
    <row r="22" spans="2:25" ht="28.2" customHeight="1" x14ac:dyDescent="0.45">
      <c r="B22" s="113"/>
      <c r="C22" s="74" t="s">
        <v>15</v>
      </c>
      <c r="D22" s="74"/>
      <c r="E22" s="124"/>
      <c r="F22" s="88" t="s">
        <v>17</v>
      </c>
      <c r="G22" s="83"/>
      <c r="H22" s="83"/>
      <c r="I22" s="83"/>
      <c r="J22" s="84"/>
      <c r="K22" s="88" t="s">
        <v>37</v>
      </c>
      <c r="L22" s="83"/>
      <c r="M22" s="84"/>
      <c r="N22" s="113"/>
      <c r="O22" s="74" t="s">
        <v>18</v>
      </c>
      <c r="P22" s="74"/>
      <c r="Q22" s="124"/>
      <c r="R22" s="88" t="s">
        <v>16</v>
      </c>
      <c r="S22" s="83"/>
      <c r="T22" s="83"/>
      <c r="U22" s="83"/>
      <c r="V22" s="84"/>
      <c r="W22" s="88" t="s">
        <v>38</v>
      </c>
      <c r="X22" s="83"/>
      <c r="Y22" s="84"/>
    </row>
    <row r="23" spans="2:25" ht="28.2" customHeight="1" x14ac:dyDescent="0.45">
      <c r="B23" s="114"/>
      <c r="C23" s="89"/>
      <c r="D23" s="89"/>
      <c r="E23" s="133"/>
      <c r="F23" s="88" t="s">
        <v>19</v>
      </c>
      <c r="G23" s="83"/>
      <c r="H23" s="83"/>
      <c r="I23" s="83"/>
      <c r="J23" s="84"/>
      <c r="K23" s="134">
        <f>IF(作業用!C5,概算見積書!K9,0)</f>
        <v>0</v>
      </c>
      <c r="L23" s="135"/>
      <c r="M23" s="136"/>
      <c r="N23" s="114"/>
      <c r="O23" s="89"/>
      <c r="P23" s="89"/>
      <c r="Q23" s="133"/>
      <c r="R23" s="88" t="s">
        <v>19</v>
      </c>
      <c r="S23" s="83"/>
      <c r="T23" s="83"/>
      <c r="U23" s="83"/>
      <c r="V23" s="84"/>
      <c r="W23" s="134">
        <f>IF(作業用!C5,概算見積書!W9,0)</f>
        <v>0</v>
      </c>
      <c r="X23" s="135"/>
      <c r="Y23" s="136"/>
    </row>
    <row r="24" spans="2:25" ht="28.2" customHeight="1" x14ac:dyDescent="0.45">
      <c r="B24" s="115"/>
      <c r="C24" s="77"/>
      <c r="D24" s="77"/>
      <c r="E24" s="125"/>
      <c r="F24" s="88" t="s">
        <v>21</v>
      </c>
      <c r="G24" s="83"/>
      <c r="H24" s="83"/>
      <c r="I24" s="83"/>
      <c r="J24" s="84"/>
      <c r="K24" s="134">
        <f>IF(作業用!C5,概算見積書!K10,0)</f>
        <v>0</v>
      </c>
      <c r="L24" s="135"/>
      <c r="M24" s="136"/>
      <c r="N24" s="115"/>
      <c r="O24" s="77"/>
      <c r="P24" s="77"/>
      <c r="Q24" s="125"/>
      <c r="R24" s="88" t="s">
        <v>20</v>
      </c>
      <c r="S24" s="83"/>
      <c r="T24" s="83"/>
      <c r="U24" s="83"/>
      <c r="V24" s="84"/>
      <c r="W24" s="134">
        <f>IF(作業用!C5,概算見積書!W10,0)</f>
        <v>0</v>
      </c>
      <c r="X24" s="135"/>
      <c r="Y24" s="136"/>
    </row>
    <row r="25" spans="2:25" ht="28.2" customHeight="1" x14ac:dyDescent="0.45">
      <c r="B25" s="113" t="s">
        <v>22</v>
      </c>
      <c r="C25" s="68"/>
      <c r="D25" s="68"/>
      <c r="E25" s="69"/>
      <c r="F25" s="88" t="s">
        <v>23</v>
      </c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4"/>
      <c r="R25" s="88" t="s">
        <v>24</v>
      </c>
      <c r="S25" s="84"/>
      <c r="T25" s="88" t="s">
        <v>25</v>
      </c>
      <c r="U25" s="83"/>
      <c r="V25" s="84"/>
      <c r="W25" s="88" t="s">
        <v>26</v>
      </c>
      <c r="X25" s="83"/>
      <c r="Y25" s="84"/>
    </row>
    <row r="26" spans="2:25" ht="28.2" customHeight="1" x14ac:dyDescent="0.45">
      <c r="B26" s="114"/>
      <c r="C26" s="80"/>
      <c r="D26" s="80"/>
      <c r="E26" s="81"/>
      <c r="F26" s="116" t="str">
        <f>IF(作業用!C5,概算見積書!F12&amp;"","")</f>
        <v/>
      </c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8"/>
      <c r="R26" s="119">
        <f>IF(作業用!C5,概算見積書!R12,0)</f>
        <v>0</v>
      </c>
      <c r="S26" s="120"/>
      <c r="T26" s="121">
        <f>IF(作業用!C5,概算見積書!T12,0)</f>
        <v>0</v>
      </c>
      <c r="U26" s="122"/>
      <c r="V26" s="123"/>
      <c r="W26" s="121">
        <f>R26*T26</f>
        <v>0</v>
      </c>
      <c r="X26" s="122"/>
      <c r="Y26" s="123"/>
    </row>
    <row r="27" spans="2:25" ht="28.2" customHeight="1" x14ac:dyDescent="0.45">
      <c r="B27" s="114"/>
      <c r="C27" s="80"/>
      <c r="D27" s="80"/>
      <c r="E27" s="81"/>
      <c r="F27" s="116" t="str">
        <f>IF(作業用!C5,概算見積書!F13&amp;"","")</f>
        <v/>
      </c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8"/>
      <c r="R27" s="119">
        <f>IF(作業用!C5,概算見積書!R13,0)</f>
        <v>0</v>
      </c>
      <c r="S27" s="120"/>
      <c r="T27" s="121">
        <f>IF(作業用!C5,概算見積書!T13,0)</f>
        <v>0</v>
      </c>
      <c r="U27" s="122"/>
      <c r="V27" s="123"/>
      <c r="W27" s="121">
        <f t="shared" ref="W27:W35" si="0">R27*T27</f>
        <v>0</v>
      </c>
      <c r="X27" s="122"/>
      <c r="Y27" s="123"/>
    </row>
    <row r="28" spans="2:25" ht="28.2" customHeight="1" x14ac:dyDescent="0.45">
      <c r="B28" s="114"/>
      <c r="C28" s="80"/>
      <c r="D28" s="80"/>
      <c r="E28" s="81"/>
      <c r="F28" s="116" t="str">
        <f>IF(作業用!C5,概算見積書!F14&amp;"","")</f>
        <v/>
      </c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8"/>
      <c r="R28" s="119">
        <f>IF(作業用!C5,概算見積書!R14,0)</f>
        <v>0</v>
      </c>
      <c r="S28" s="120"/>
      <c r="T28" s="121">
        <f>IF(作業用!C5,概算見積書!T14,0)</f>
        <v>0</v>
      </c>
      <c r="U28" s="122"/>
      <c r="V28" s="123"/>
      <c r="W28" s="121">
        <f t="shared" si="0"/>
        <v>0</v>
      </c>
      <c r="X28" s="122"/>
      <c r="Y28" s="123"/>
    </row>
    <row r="29" spans="2:25" ht="28.2" customHeight="1" x14ac:dyDescent="0.45">
      <c r="B29" s="114"/>
      <c r="C29" s="80"/>
      <c r="D29" s="80"/>
      <c r="E29" s="81"/>
      <c r="F29" s="116" t="str">
        <f>IF(作業用!C5,概算見積書!F15&amp;"","")</f>
        <v/>
      </c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8"/>
      <c r="R29" s="119">
        <f>IF(作業用!C5,概算見積書!R15,0)</f>
        <v>0</v>
      </c>
      <c r="S29" s="120"/>
      <c r="T29" s="121">
        <f>IF(作業用!C5,概算見積書!T15,0)</f>
        <v>0</v>
      </c>
      <c r="U29" s="122"/>
      <c r="V29" s="123"/>
      <c r="W29" s="121">
        <f t="shared" si="0"/>
        <v>0</v>
      </c>
      <c r="X29" s="122"/>
      <c r="Y29" s="123"/>
    </row>
    <row r="30" spans="2:25" ht="28.2" customHeight="1" x14ac:dyDescent="0.45">
      <c r="B30" s="114"/>
      <c r="C30" s="80"/>
      <c r="D30" s="80"/>
      <c r="E30" s="81"/>
      <c r="F30" s="116" t="str">
        <f>IF(作業用!C5,概算見積書!F16&amp;"","")</f>
        <v/>
      </c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8"/>
      <c r="R30" s="119">
        <f>IF(作業用!C5,概算見積書!R16,0)</f>
        <v>0</v>
      </c>
      <c r="S30" s="120"/>
      <c r="T30" s="121">
        <f>IF(作業用!C5,概算見積書!T16,0)</f>
        <v>0</v>
      </c>
      <c r="U30" s="122"/>
      <c r="V30" s="123"/>
      <c r="W30" s="121">
        <f t="shared" si="0"/>
        <v>0</v>
      </c>
      <c r="X30" s="122"/>
      <c r="Y30" s="123"/>
    </row>
    <row r="31" spans="2:25" ht="28.2" customHeight="1" x14ac:dyDescent="0.45">
      <c r="B31" s="114"/>
      <c r="C31" s="80"/>
      <c r="D31" s="80"/>
      <c r="E31" s="81"/>
      <c r="F31" s="116" t="str">
        <f>IF(作業用!C5,概算見積書!F17&amp;"","")</f>
        <v/>
      </c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8"/>
      <c r="R31" s="119">
        <f>IF(作業用!C5,概算見積書!R17,0)</f>
        <v>0</v>
      </c>
      <c r="S31" s="120"/>
      <c r="T31" s="121">
        <f>IF(作業用!C5,概算見積書!T17,0)</f>
        <v>0</v>
      </c>
      <c r="U31" s="122"/>
      <c r="V31" s="123"/>
      <c r="W31" s="121">
        <f t="shared" si="0"/>
        <v>0</v>
      </c>
      <c r="X31" s="122"/>
      <c r="Y31" s="123"/>
    </row>
    <row r="32" spans="2:25" ht="28.2" customHeight="1" x14ac:dyDescent="0.45">
      <c r="B32" s="114"/>
      <c r="C32" s="80"/>
      <c r="D32" s="80"/>
      <c r="E32" s="81"/>
      <c r="F32" s="116" t="str">
        <f>IF(作業用!C5,概算見積書!F18&amp;"","")</f>
        <v/>
      </c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8"/>
      <c r="R32" s="119">
        <f>IF(作業用!C5,概算見積書!R18,0)</f>
        <v>0</v>
      </c>
      <c r="S32" s="120"/>
      <c r="T32" s="121">
        <f>IF(作業用!C5,概算見積書!T18,0)</f>
        <v>0</v>
      </c>
      <c r="U32" s="122"/>
      <c r="V32" s="123"/>
      <c r="W32" s="121">
        <f t="shared" si="0"/>
        <v>0</v>
      </c>
      <c r="X32" s="122"/>
      <c r="Y32" s="123"/>
    </row>
    <row r="33" spans="2:25" ht="28.2" customHeight="1" x14ac:dyDescent="0.45">
      <c r="B33" s="114"/>
      <c r="C33" s="80"/>
      <c r="D33" s="80"/>
      <c r="E33" s="81"/>
      <c r="F33" s="116" t="str">
        <f>IF(作業用!C5,概算見積書!F19&amp;"","")</f>
        <v/>
      </c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8"/>
      <c r="R33" s="119">
        <f>IF(作業用!C5,概算見積書!R19,0)</f>
        <v>0</v>
      </c>
      <c r="S33" s="120"/>
      <c r="T33" s="121">
        <f>IF(作業用!C5,概算見積書!T19,0)</f>
        <v>0</v>
      </c>
      <c r="U33" s="122"/>
      <c r="V33" s="123"/>
      <c r="W33" s="121">
        <f t="shared" si="0"/>
        <v>0</v>
      </c>
      <c r="X33" s="122"/>
      <c r="Y33" s="123"/>
    </row>
    <row r="34" spans="2:25" ht="28.2" customHeight="1" x14ac:dyDescent="0.45">
      <c r="B34" s="114"/>
      <c r="C34" s="80"/>
      <c r="D34" s="80"/>
      <c r="E34" s="81"/>
      <c r="F34" s="116" t="str">
        <f>IF(作業用!C5,概算見積書!F20&amp;"","")</f>
        <v/>
      </c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8"/>
      <c r="R34" s="119">
        <f>IF(作業用!C5,概算見積書!R20,0)</f>
        <v>0</v>
      </c>
      <c r="S34" s="120"/>
      <c r="T34" s="121">
        <f>IF(作業用!C5,概算見積書!T20,0)</f>
        <v>0</v>
      </c>
      <c r="U34" s="122"/>
      <c r="V34" s="123"/>
      <c r="W34" s="121">
        <f>R34*T34</f>
        <v>0</v>
      </c>
      <c r="X34" s="122"/>
      <c r="Y34" s="123"/>
    </row>
    <row r="35" spans="2:25" ht="28.2" customHeight="1" x14ac:dyDescent="0.45">
      <c r="B35" s="114"/>
      <c r="C35" s="80"/>
      <c r="D35" s="80"/>
      <c r="E35" s="81"/>
      <c r="F35" s="116" t="str">
        <f>IF(作業用!C5,概算見積書!F21&amp;"","")</f>
        <v/>
      </c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8"/>
      <c r="R35" s="119">
        <f>IF(作業用!C5,概算見積書!R21,0)</f>
        <v>0</v>
      </c>
      <c r="S35" s="120"/>
      <c r="T35" s="121">
        <f>IF(作業用!C5,概算見積書!T21,0)</f>
        <v>0</v>
      </c>
      <c r="U35" s="122"/>
      <c r="V35" s="123"/>
      <c r="W35" s="121">
        <f t="shared" si="0"/>
        <v>0</v>
      </c>
      <c r="X35" s="122"/>
      <c r="Y35" s="123"/>
    </row>
    <row r="36" spans="2:25" ht="28.2" customHeight="1" x14ac:dyDescent="0.45">
      <c r="B36" s="115"/>
      <c r="C36" s="71"/>
      <c r="D36" s="71"/>
      <c r="E36" s="72"/>
      <c r="F36" s="116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8"/>
      <c r="R36" s="88"/>
      <c r="S36" s="84"/>
      <c r="T36" s="88" t="s">
        <v>27</v>
      </c>
      <c r="U36" s="83"/>
      <c r="V36" s="84"/>
      <c r="W36" s="130">
        <f>SUM(W26:Y35)</f>
        <v>0</v>
      </c>
      <c r="X36" s="131"/>
      <c r="Y36" s="132"/>
    </row>
    <row r="37" spans="2:25" ht="28.2" customHeight="1" x14ac:dyDescent="0.45">
      <c r="B37" s="88" t="s">
        <v>28</v>
      </c>
      <c r="C37" s="83"/>
      <c r="D37" s="83"/>
      <c r="E37" s="84"/>
      <c r="F37" s="140" t="s">
        <v>35</v>
      </c>
      <c r="G37" s="141"/>
      <c r="H37" s="128">
        <f>S17*1400</f>
        <v>0</v>
      </c>
      <c r="I37" s="128"/>
      <c r="J37" s="141" t="str">
        <f>"+減価償却費"</f>
        <v>+減価償却費</v>
      </c>
      <c r="K37" s="141"/>
      <c r="L37" s="128">
        <f>IF(作業用!C47,K23*1047+K24*1020,0)</f>
        <v>0</v>
      </c>
      <c r="M37" s="128"/>
      <c r="N37" s="141" t="str">
        <f>"+光熱費"</f>
        <v>+光熱費</v>
      </c>
      <c r="O37" s="141"/>
      <c r="P37" s="129">
        <f>IF(作業用!C47,W23*200+W24*240,0)</f>
        <v>0</v>
      </c>
      <c r="Q37" s="129"/>
      <c r="R37" s="142" t="str">
        <f>"+材料費"</f>
        <v>+材料費</v>
      </c>
      <c r="S37" s="142"/>
      <c r="T37" s="129">
        <f>W36</f>
        <v>0</v>
      </c>
      <c r="U37" s="129"/>
      <c r="V37" s="32" t="s">
        <v>36</v>
      </c>
      <c r="W37" s="126">
        <f>H37+L37+P37+T37</f>
        <v>0</v>
      </c>
      <c r="X37" s="126"/>
      <c r="Y37" s="127"/>
    </row>
    <row r="38" spans="2:25" ht="28.2" customHeight="1" x14ac:dyDescent="0.45">
      <c r="B38" s="113" t="s">
        <v>29</v>
      </c>
      <c r="C38" s="68"/>
      <c r="D38" s="68"/>
      <c r="E38" s="69"/>
      <c r="F38" s="73" t="str">
        <f>IF(作業用!C5,概算見積書!F24&amp;"","")</f>
        <v/>
      </c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124"/>
    </row>
    <row r="39" spans="2:25" ht="28.2" customHeight="1" x14ac:dyDescent="0.45">
      <c r="B39" s="115"/>
      <c r="C39" s="71"/>
      <c r="D39" s="71"/>
      <c r="E39" s="72"/>
      <c r="F39" s="76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125"/>
    </row>
  </sheetData>
  <sheetProtection selectLockedCells="1" selectUnlockedCells="1"/>
  <dataConsolidate/>
  <mergeCells count="138">
    <mergeCell ref="B9:E11"/>
    <mergeCell ref="B12:E12"/>
    <mergeCell ref="U12:V12"/>
    <mergeCell ref="X12:Y12"/>
    <mergeCell ref="B15:Y15"/>
    <mergeCell ref="B16:E16"/>
    <mergeCell ref="B17:E17"/>
    <mergeCell ref="B18:E21"/>
    <mergeCell ref="C22:E24"/>
    <mergeCell ref="F16:K16"/>
    <mergeCell ref="O16:R16"/>
    <mergeCell ref="O17:R17"/>
    <mergeCell ref="B22:B24"/>
    <mergeCell ref="W18:Y18"/>
    <mergeCell ref="W19:Y19"/>
    <mergeCell ref="W20:Y20"/>
    <mergeCell ref="W21:Y21"/>
    <mergeCell ref="V16:Y16"/>
    <mergeCell ref="L16:N16"/>
    <mergeCell ref="S16:U16"/>
    <mergeCell ref="M20:O20"/>
    <mergeCell ref="P20:V20"/>
    <mergeCell ref="N12:S12"/>
    <mergeCell ref="F12:I12"/>
    <mergeCell ref="F37:G37"/>
    <mergeCell ref="J37:K37"/>
    <mergeCell ref="N37:O37"/>
    <mergeCell ref="R37:S37"/>
    <mergeCell ref="H37:I37"/>
    <mergeCell ref="T30:V30"/>
    <mergeCell ref="T29:V29"/>
    <mergeCell ref="F17:N17"/>
    <mergeCell ref="S17:Y17"/>
    <mergeCell ref="T27:V27"/>
    <mergeCell ref="T26:V26"/>
    <mergeCell ref="W26:Y26"/>
    <mergeCell ref="W27:Y27"/>
    <mergeCell ref="W28:Y28"/>
    <mergeCell ref="W29:Y29"/>
    <mergeCell ref="W30:Y30"/>
    <mergeCell ref="N22:N24"/>
    <mergeCell ref="W23:Y23"/>
    <mergeCell ref="W24:Y24"/>
    <mergeCell ref="K22:M22"/>
    <mergeCell ref="W22:Y22"/>
    <mergeCell ref="F22:J22"/>
    <mergeCell ref="F23:J23"/>
    <mergeCell ref="F24:J24"/>
    <mergeCell ref="W36:Y36"/>
    <mergeCell ref="T36:V36"/>
    <mergeCell ref="T35:V35"/>
    <mergeCell ref="T34:V34"/>
    <mergeCell ref="T33:V33"/>
    <mergeCell ref="T32:V32"/>
    <mergeCell ref="P21:V21"/>
    <mergeCell ref="F18:L18"/>
    <mergeCell ref="F19:L19"/>
    <mergeCell ref="F20:L20"/>
    <mergeCell ref="F21:L21"/>
    <mergeCell ref="P18:V18"/>
    <mergeCell ref="P19:V19"/>
    <mergeCell ref="O22:Q24"/>
    <mergeCell ref="R26:S26"/>
    <mergeCell ref="F26:Q26"/>
    <mergeCell ref="M19:O19"/>
    <mergeCell ref="M18:O18"/>
    <mergeCell ref="M21:O21"/>
    <mergeCell ref="R22:V22"/>
    <mergeCell ref="R23:V23"/>
    <mergeCell ref="R24:V24"/>
    <mergeCell ref="K23:M23"/>
    <mergeCell ref="K24:M24"/>
    <mergeCell ref="T31:V31"/>
    <mergeCell ref="W31:Y31"/>
    <mergeCell ref="B37:E37"/>
    <mergeCell ref="B38:E39"/>
    <mergeCell ref="F38:Y39"/>
    <mergeCell ref="F25:Q25"/>
    <mergeCell ref="R25:S25"/>
    <mergeCell ref="T25:V25"/>
    <mergeCell ref="W25:Y25"/>
    <mergeCell ref="R27:S27"/>
    <mergeCell ref="R28:S28"/>
    <mergeCell ref="R29:S29"/>
    <mergeCell ref="R30:S30"/>
    <mergeCell ref="F27:Q27"/>
    <mergeCell ref="F28:Q28"/>
    <mergeCell ref="T28:V28"/>
    <mergeCell ref="W37:Y37"/>
    <mergeCell ref="L37:M37"/>
    <mergeCell ref="P37:Q37"/>
    <mergeCell ref="T37:U37"/>
    <mergeCell ref="W32:Y32"/>
    <mergeCell ref="W33:Y33"/>
    <mergeCell ref="W34:Y34"/>
    <mergeCell ref="W35:Y35"/>
    <mergeCell ref="B25:E36"/>
    <mergeCell ref="F29:Q29"/>
    <mergeCell ref="F30:Q30"/>
    <mergeCell ref="R31:S31"/>
    <mergeCell ref="R32:S32"/>
    <mergeCell ref="R33:S33"/>
    <mergeCell ref="R34:S34"/>
    <mergeCell ref="R35:S35"/>
    <mergeCell ref="R36:S36"/>
    <mergeCell ref="F32:Q32"/>
    <mergeCell ref="F33:Q33"/>
    <mergeCell ref="F34:Q34"/>
    <mergeCell ref="F35:Q35"/>
    <mergeCell ref="F36:Q36"/>
    <mergeCell ref="F31:Q31"/>
    <mergeCell ref="P5:Y5"/>
    <mergeCell ref="F5:J5"/>
    <mergeCell ref="F6:J6"/>
    <mergeCell ref="M6:T6"/>
    <mergeCell ref="W6:Y6"/>
    <mergeCell ref="F7:Y8"/>
    <mergeCell ref="B2:Y2"/>
    <mergeCell ref="B4:E4"/>
    <mergeCell ref="B6:E6"/>
    <mergeCell ref="B7:E8"/>
    <mergeCell ref="J4:K4"/>
    <mergeCell ref="L4:X4"/>
    <mergeCell ref="G4:H4"/>
    <mergeCell ref="B5:E5"/>
    <mergeCell ref="K5:O5"/>
    <mergeCell ref="K6:L6"/>
    <mergeCell ref="U6:V6"/>
    <mergeCell ref="L9:Q9"/>
    <mergeCell ref="U9:Y9"/>
    <mergeCell ref="I10:K10"/>
    <mergeCell ref="L10:Q10"/>
    <mergeCell ref="R10:T10"/>
    <mergeCell ref="U10:Y10"/>
    <mergeCell ref="I11:K11"/>
    <mergeCell ref="L11:Q11"/>
    <mergeCell ref="R11:T11"/>
    <mergeCell ref="U11:Y11"/>
  </mergeCells>
  <phoneticPr fontId="1"/>
  <conditionalFormatting sqref="F17">
    <cfRule type="expression" dxfId="6" priority="6" stopIfTrue="1">
      <formula>$F$17=""</formula>
    </cfRule>
    <cfRule type="expression" dxfId="5" priority="7" stopIfTrue="1">
      <formula>OR( IF( $O$16="", FALSE, $O$16&gt;$F$17 ), IF( $V$16="", FALSE, $V$16&gt;$F$17 ) )</formula>
    </cfRule>
  </conditionalFormatting>
  <conditionalFormatting sqref="O16">
    <cfRule type="expression" dxfId="3" priority="2" stopIfTrue="1">
      <formula>$O$16=""</formula>
    </cfRule>
    <cfRule type="expression" dxfId="2" priority="3" stopIfTrue="1">
      <formula>OR(  IF($V$16="", FALSE, $O$16&gt; $V$16), IF( $F$17="", FALSE, $O$16&gt;$F$17) )</formula>
    </cfRule>
  </conditionalFormatting>
  <conditionalFormatting sqref="V16">
    <cfRule type="expression" dxfId="1" priority="4" stopIfTrue="1">
      <formula>$V$16=""</formula>
    </cfRule>
    <cfRule type="expression" dxfId="0" priority="5" stopIfTrue="1">
      <formula>OR( IF($O$16="",FALSE,$O$16&gt;$V$16), IF($F$17="",FALSE,$V$16&gt;$F$17) )</formula>
    </cfRule>
  </conditionalFormatting>
  <dataValidations count="1">
    <dataValidation type="date" imeMode="off" operator="greaterThanOrEqual" allowBlank="1" showInputMessage="1" showErrorMessage="1" errorTitle="日付と認識できません！" error="2000年4月1日以降の日付を_x000a_yyyy/mm/dd 形式で入力してください。" promptTitle="年月日を yyyy/mm/dd 形式で入力してください。" prompt="_" sqref="O16 F17 V16" xr:uid="{CE581E9B-133B-47FC-8AA8-FB76052A8D6B}">
      <formula1>36617</formula1>
    </dataValidation>
  </dataValidations>
  <pageMargins left="0.70866141732283472" right="0.31496062992125984" top="0.55118110236220474" bottom="0.35433070866141736" header="0.31496062992125984" footer="0.31496062992125984"/>
  <pageSetup paperSize="9" scale="6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チェック 1">
              <controlPr defaultSize="0" autoFill="0" autoLine="0" autoPict="0">
                <anchor moveWithCells="1">
                  <from>
                    <xdr:col>5</xdr:col>
                    <xdr:colOff>99060</xdr:colOff>
                    <xdr:row>8</xdr:row>
                    <xdr:rowOff>68580</xdr:rowOff>
                  </from>
                  <to>
                    <xdr:col>5</xdr:col>
                    <xdr:colOff>342900</xdr:colOff>
                    <xdr:row>8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チェック 2">
              <controlPr defaultSize="0" autoFill="0" autoLine="0" autoPict="0">
                <anchor moveWithCells="1">
                  <from>
                    <xdr:col>5</xdr:col>
                    <xdr:colOff>106680</xdr:colOff>
                    <xdr:row>9</xdr:row>
                    <xdr:rowOff>68580</xdr:rowOff>
                  </from>
                  <to>
                    <xdr:col>5</xdr:col>
                    <xdr:colOff>350520</xdr:colOff>
                    <xdr:row>9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チェック 3">
              <controlPr defaultSize="0" autoFill="0" autoLine="0" autoPict="0">
                <anchor moveWithCells="1">
                  <from>
                    <xdr:col>5</xdr:col>
                    <xdr:colOff>106680</xdr:colOff>
                    <xdr:row>10</xdr:row>
                    <xdr:rowOff>60960</xdr:rowOff>
                  </from>
                  <to>
                    <xdr:col>5</xdr:col>
                    <xdr:colOff>350520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チェック 4">
              <controlPr defaultSize="0" autoFill="0" autoLine="0" autoPict="0">
                <anchor moveWithCells="1">
                  <from>
                    <xdr:col>19</xdr:col>
                    <xdr:colOff>83820</xdr:colOff>
                    <xdr:row>11</xdr:row>
                    <xdr:rowOff>60960</xdr:rowOff>
                  </from>
                  <to>
                    <xdr:col>19</xdr:col>
                    <xdr:colOff>327660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チェック 5">
              <controlPr defaultSize="0" autoFill="0" autoLine="0" autoPict="0">
                <anchor moveWithCells="1">
                  <from>
                    <xdr:col>22</xdr:col>
                    <xdr:colOff>83820</xdr:colOff>
                    <xdr:row>11</xdr:row>
                    <xdr:rowOff>45720</xdr:rowOff>
                  </from>
                  <to>
                    <xdr:col>22</xdr:col>
                    <xdr:colOff>327660</xdr:colOff>
                    <xdr:row>11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チェック 6">
              <controlPr defaultSize="0" autoFill="0" autoLine="0" autoPict="0">
                <anchor moveWithCells="1">
                  <from>
                    <xdr:col>1</xdr:col>
                    <xdr:colOff>99060</xdr:colOff>
                    <xdr:row>22</xdr:row>
                    <xdr:rowOff>60960</xdr:rowOff>
                  </from>
                  <to>
                    <xdr:col>1</xdr:col>
                    <xdr:colOff>342900</xdr:colOff>
                    <xdr:row>22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チェック 7">
              <controlPr defaultSize="0" autoFill="0" autoLine="0" autoPict="0">
                <anchor moveWithCells="1">
                  <from>
                    <xdr:col>13</xdr:col>
                    <xdr:colOff>99060</xdr:colOff>
                    <xdr:row>22</xdr:row>
                    <xdr:rowOff>45720</xdr:rowOff>
                  </from>
                  <to>
                    <xdr:col>13</xdr:col>
                    <xdr:colOff>335280</xdr:colOff>
                    <xdr:row>22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5</xdr:col>
                    <xdr:colOff>99060</xdr:colOff>
                    <xdr:row>8</xdr:row>
                    <xdr:rowOff>68580</xdr:rowOff>
                  </from>
                  <to>
                    <xdr:col>5</xdr:col>
                    <xdr:colOff>342900</xdr:colOff>
                    <xdr:row>8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5</xdr:col>
                    <xdr:colOff>106680</xdr:colOff>
                    <xdr:row>9</xdr:row>
                    <xdr:rowOff>68580</xdr:rowOff>
                  </from>
                  <to>
                    <xdr:col>5</xdr:col>
                    <xdr:colOff>350520</xdr:colOff>
                    <xdr:row>9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5</xdr:col>
                    <xdr:colOff>106680</xdr:colOff>
                    <xdr:row>10</xdr:row>
                    <xdr:rowOff>60960</xdr:rowOff>
                  </from>
                  <to>
                    <xdr:col>5</xdr:col>
                    <xdr:colOff>350520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5</xdr:col>
                    <xdr:colOff>106680</xdr:colOff>
                    <xdr:row>3</xdr:row>
                    <xdr:rowOff>68580</xdr:rowOff>
                  </from>
                  <to>
                    <xdr:col>6</xdr:col>
                    <xdr:colOff>30480</xdr:colOff>
                    <xdr:row>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8</xdr:col>
                    <xdr:colOff>76200</xdr:colOff>
                    <xdr:row>3</xdr:row>
                    <xdr:rowOff>68580</xdr:rowOff>
                  </from>
                  <to>
                    <xdr:col>9</xdr:col>
                    <xdr:colOff>0</xdr:colOff>
                    <xdr:row>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9</xdr:col>
                    <xdr:colOff>83820</xdr:colOff>
                    <xdr:row>11</xdr:row>
                    <xdr:rowOff>60960</xdr:rowOff>
                  </from>
                  <to>
                    <xdr:col>9</xdr:col>
                    <xdr:colOff>327660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11</xdr:col>
                    <xdr:colOff>83820</xdr:colOff>
                    <xdr:row>11</xdr:row>
                    <xdr:rowOff>60960</xdr:rowOff>
                  </from>
                  <to>
                    <xdr:col>11</xdr:col>
                    <xdr:colOff>327660</xdr:colOff>
                    <xdr:row>11</xdr:row>
                    <xdr:rowOff>304800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1F74EF9E-2704-4E39-860C-6417EA049FEA}">
            <xm:f>OR(  '様式１-1申請書'!$F$7="", '様式１-1申請書'!$F$7&gt;$O$16)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m:sqref>O16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A6A66E-EC64-4F53-ADC3-32C4E689FED2}">
          <x14:formula1>
            <xm:f>作業用!$B$51:$B$54</xm:f>
          </x14:formula1>
          <xm:sqref>F16:K16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2:Y25"/>
  <sheetViews>
    <sheetView showZeros="0" zoomScaleNormal="100" workbookViewId="0"/>
  </sheetViews>
  <sheetFormatPr defaultColWidth="8.69921875" defaultRowHeight="28.2" customHeight="1" x14ac:dyDescent="0.45"/>
  <cols>
    <col min="1" max="26" width="5.09765625" style="1" customWidth="1"/>
    <col min="27" max="16384" width="8.69921875" style="1"/>
  </cols>
  <sheetData>
    <row r="2" spans="2:25" ht="28.2" customHeight="1" x14ac:dyDescent="0.45">
      <c r="B2" s="159" t="s">
        <v>61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</row>
    <row r="3" spans="2:25" ht="28.2" customHeight="1" x14ac:dyDescent="0.45">
      <c r="B3" s="88" t="s">
        <v>96</v>
      </c>
      <c r="C3" s="83"/>
      <c r="D3" s="83"/>
      <c r="E3" s="84"/>
      <c r="F3" s="113"/>
      <c r="G3" s="68"/>
      <c r="H3" s="68"/>
      <c r="I3" s="68"/>
      <c r="J3" s="68"/>
      <c r="K3" s="69"/>
      <c r="L3" s="113" t="s">
        <v>94</v>
      </c>
      <c r="M3" s="68"/>
      <c r="N3" s="69"/>
      <c r="O3" s="160"/>
      <c r="P3" s="161"/>
      <c r="Q3" s="161"/>
      <c r="R3" s="162"/>
      <c r="S3" s="113" t="s">
        <v>95</v>
      </c>
      <c r="T3" s="68"/>
      <c r="U3" s="69"/>
      <c r="V3" s="163">
        <f>M4+M5+M6+M7+W4+W5+W6+W7</f>
        <v>0</v>
      </c>
      <c r="W3" s="164"/>
      <c r="X3" s="164"/>
      <c r="Y3" s="165"/>
    </row>
    <row r="4" spans="2:25" ht="28.2" customHeight="1" x14ac:dyDescent="0.45">
      <c r="B4" s="114" t="s">
        <v>10</v>
      </c>
      <c r="C4" s="80"/>
      <c r="D4" s="80"/>
      <c r="E4" s="81"/>
      <c r="F4" s="88" t="s">
        <v>116</v>
      </c>
      <c r="G4" s="83"/>
      <c r="H4" s="83"/>
      <c r="I4" s="83"/>
      <c r="J4" s="83"/>
      <c r="K4" s="83"/>
      <c r="L4" s="84"/>
      <c r="M4" s="134"/>
      <c r="N4" s="135"/>
      <c r="O4" s="136"/>
      <c r="P4" s="88" t="s">
        <v>11</v>
      </c>
      <c r="Q4" s="83"/>
      <c r="R4" s="83"/>
      <c r="S4" s="83"/>
      <c r="T4" s="83"/>
      <c r="U4" s="83"/>
      <c r="V4" s="84"/>
      <c r="W4" s="134"/>
      <c r="X4" s="135"/>
      <c r="Y4" s="136"/>
    </row>
    <row r="5" spans="2:25" ht="28.2" customHeight="1" x14ac:dyDescent="0.45">
      <c r="B5" s="114"/>
      <c r="C5" s="80"/>
      <c r="D5" s="80"/>
      <c r="E5" s="81"/>
      <c r="F5" s="88" t="s">
        <v>88</v>
      </c>
      <c r="G5" s="83"/>
      <c r="H5" s="83"/>
      <c r="I5" s="83"/>
      <c r="J5" s="83"/>
      <c r="K5" s="83"/>
      <c r="L5" s="84"/>
      <c r="M5" s="134"/>
      <c r="N5" s="135"/>
      <c r="O5" s="136"/>
      <c r="P5" s="88" t="s">
        <v>89</v>
      </c>
      <c r="Q5" s="83"/>
      <c r="R5" s="83"/>
      <c r="S5" s="83"/>
      <c r="T5" s="83"/>
      <c r="U5" s="83"/>
      <c r="V5" s="84"/>
      <c r="W5" s="134"/>
      <c r="X5" s="135"/>
      <c r="Y5" s="136"/>
    </row>
    <row r="6" spans="2:25" ht="28.2" customHeight="1" x14ac:dyDescent="0.45">
      <c r="B6" s="114"/>
      <c r="C6" s="80"/>
      <c r="D6" s="80"/>
      <c r="E6" s="81"/>
      <c r="F6" s="88" t="s">
        <v>12</v>
      </c>
      <c r="G6" s="83"/>
      <c r="H6" s="83"/>
      <c r="I6" s="83"/>
      <c r="J6" s="83"/>
      <c r="K6" s="83"/>
      <c r="L6" s="84"/>
      <c r="M6" s="134"/>
      <c r="N6" s="135"/>
      <c r="O6" s="136"/>
      <c r="P6" s="88" t="s">
        <v>90</v>
      </c>
      <c r="Q6" s="83"/>
      <c r="R6" s="83"/>
      <c r="S6" s="83"/>
      <c r="T6" s="83"/>
      <c r="U6" s="83"/>
      <c r="V6" s="84"/>
      <c r="W6" s="134"/>
      <c r="X6" s="135"/>
      <c r="Y6" s="136"/>
    </row>
    <row r="7" spans="2:25" ht="28.2" customHeight="1" x14ac:dyDescent="0.45">
      <c r="B7" s="115"/>
      <c r="C7" s="71"/>
      <c r="D7" s="71"/>
      <c r="E7" s="72"/>
      <c r="F7" s="88" t="s">
        <v>13</v>
      </c>
      <c r="G7" s="83"/>
      <c r="H7" s="83"/>
      <c r="I7" s="83"/>
      <c r="J7" s="83"/>
      <c r="K7" s="83"/>
      <c r="L7" s="84"/>
      <c r="M7" s="134"/>
      <c r="N7" s="135"/>
      <c r="O7" s="136"/>
      <c r="P7" s="88" t="s">
        <v>14</v>
      </c>
      <c r="Q7" s="83"/>
      <c r="R7" s="83"/>
      <c r="S7" s="83"/>
      <c r="T7" s="83"/>
      <c r="U7" s="83"/>
      <c r="V7" s="84"/>
      <c r="W7" s="134"/>
      <c r="X7" s="135"/>
      <c r="Y7" s="136"/>
    </row>
    <row r="8" spans="2:25" ht="28.2" customHeight="1" x14ac:dyDescent="0.45">
      <c r="B8" s="113"/>
      <c r="C8" s="74" t="s">
        <v>15</v>
      </c>
      <c r="D8" s="74"/>
      <c r="E8" s="124"/>
      <c r="F8" s="88" t="s">
        <v>17</v>
      </c>
      <c r="G8" s="83"/>
      <c r="H8" s="83"/>
      <c r="I8" s="83"/>
      <c r="J8" s="84"/>
      <c r="K8" s="88" t="s">
        <v>37</v>
      </c>
      <c r="L8" s="83"/>
      <c r="M8" s="84"/>
      <c r="N8" s="113"/>
      <c r="O8" s="74" t="s">
        <v>18</v>
      </c>
      <c r="P8" s="74"/>
      <c r="Q8" s="124"/>
      <c r="R8" s="88" t="s">
        <v>16</v>
      </c>
      <c r="S8" s="83"/>
      <c r="T8" s="83"/>
      <c r="U8" s="83"/>
      <c r="V8" s="84"/>
      <c r="W8" s="88" t="s">
        <v>37</v>
      </c>
      <c r="X8" s="83"/>
      <c r="Y8" s="84"/>
    </row>
    <row r="9" spans="2:25" ht="28.2" customHeight="1" x14ac:dyDescent="0.45">
      <c r="B9" s="114"/>
      <c r="C9" s="89"/>
      <c r="D9" s="89"/>
      <c r="E9" s="133"/>
      <c r="F9" s="88" t="s">
        <v>19</v>
      </c>
      <c r="G9" s="83"/>
      <c r="H9" s="83"/>
      <c r="I9" s="83"/>
      <c r="J9" s="84"/>
      <c r="K9" s="134"/>
      <c r="L9" s="135"/>
      <c r="M9" s="136"/>
      <c r="N9" s="114"/>
      <c r="O9" s="89"/>
      <c r="P9" s="89"/>
      <c r="Q9" s="133"/>
      <c r="R9" s="88" t="s">
        <v>19</v>
      </c>
      <c r="S9" s="83"/>
      <c r="T9" s="83"/>
      <c r="U9" s="83"/>
      <c r="V9" s="84"/>
      <c r="W9" s="134">
        <f>K9</f>
        <v>0</v>
      </c>
      <c r="X9" s="135"/>
      <c r="Y9" s="136"/>
    </row>
    <row r="10" spans="2:25" ht="28.2" customHeight="1" x14ac:dyDescent="0.45">
      <c r="B10" s="115"/>
      <c r="C10" s="77"/>
      <c r="D10" s="77"/>
      <c r="E10" s="125"/>
      <c r="F10" s="88" t="s">
        <v>21</v>
      </c>
      <c r="G10" s="83"/>
      <c r="H10" s="83"/>
      <c r="I10" s="83"/>
      <c r="J10" s="84"/>
      <c r="K10" s="134"/>
      <c r="L10" s="135"/>
      <c r="M10" s="136"/>
      <c r="N10" s="115"/>
      <c r="O10" s="77"/>
      <c r="P10" s="77"/>
      <c r="Q10" s="125"/>
      <c r="R10" s="88" t="s">
        <v>20</v>
      </c>
      <c r="S10" s="83"/>
      <c r="T10" s="83"/>
      <c r="U10" s="83"/>
      <c r="V10" s="84"/>
      <c r="W10" s="134">
        <f>K10</f>
        <v>0</v>
      </c>
      <c r="X10" s="135"/>
      <c r="Y10" s="136"/>
    </row>
    <row r="11" spans="2:25" ht="28.2" customHeight="1" x14ac:dyDescent="0.45">
      <c r="B11" s="113" t="s">
        <v>22</v>
      </c>
      <c r="C11" s="68"/>
      <c r="D11" s="68"/>
      <c r="E11" s="69"/>
      <c r="F11" s="88" t="s">
        <v>23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4"/>
      <c r="R11" s="88" t="s">
        <v>24</v>
      </c>
      <c r="S11" s="84"/>
      <c r="T11" s="88" t="s">
        <v>25</v>
      </c>
      <c r="U11" s="83"/>
      <c r="V11" s="84"/>
      <c r="W11" s="88" t="s">
        <v>26</v>
      </c>
      <c r="X11" s="83"/>
      <c r="Y11" s="84"/>
    </row>
    <row r="12" spans="2:25" ht="28.2" customHeight="1" x14ac:dyDescent="0.45">
      <c r="B12" s="114"/>
      <c r="C12" s="80"/>
      <c r="D12" s="80"/>
      <c r="E12" s="81"/>
      <c r="F12" s="116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8"/>
      <c r="R12" s="119"/>
      <c r="S12" s="120"/>
      <c r="T12" s="121"/>
      <c r="U12" s="122"/>
      <c r="V12" s="123"/>
      <c r="W12" s="121">
        <f>R12*T12</f>
        <v>0</v>
      </c>
      <c r="X12" s="122"/>
      <c r="Y12" s="123"/>
    </row>
    <row r="13" spans="2:25" ht="28.2" customHeight="1" x14ac:dyDescent="0.45">
      <c r="B13" s="114"/>
      <c r="C13" s="80"/>
      <c r="D13" s="80"/>
      <c r="E13" s="81"/>
      <c r="F13" s="116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8"/>
      <c r="R13" s="119"/>
      <c r="S13" s="120"/>
      <c r="T13" s="121"/>
      <c r="U13" s="122"/>
      <c r="V13" s="123"/>
      <c r="W13" s="121">
        <f t="shared" ref="W13:W21" si="0">R13*T13</f>
        <v>0</v>
      </c>
      <c r="X13" s="122"/>
      <c r="Y13" s="123"/>
    </row>
    <row r="14" spans="2:25" ht="28.2" customHeight="1" x14ac:dyDescent="0.45">
      <c r="B14" s="114"/>
      <c r="C14" s="80"/>
      <c r="D14" s="80"/>
      <c r="E14" s="81"/>
      <c r="F14" s="116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8"/>
      <c r="R14" s="119"/>
      <c r="S14" s="120"/>
      <c r="T14" s="121"/>
      <c r="U14" s="122"/>
      <c r="V14" s="123"/>
      <c r="W14" s="121">
        <f t="shared" si="0"/>
        <v>0</v>
      </c>
      <c r="X14" s="122"/>
      <c r="Y14" s="123"/>
    </row>
    <row r="15" spans="2:25" ht="28.2" customHeight="1" x14ac:dyDescent="0.45">
      <c r="B15" s="114"/>
      <c r="C15" s="80"/>
      <c r="D15" s="80"/>
      <c r="E15" s="81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8"/>
      <c r="R15" s="119"/>
      <c r="S15" s="120"/>
      <c r="T15" s="121"/>
      <c r="U15" s="122"/>
      <c r="V15" s="123"/>
      <c r="W15" s="121">
        <f t="shared" si="0"/>
        <v>0</v>
      </c>
      <c r="X15" s="122"/>
      <c r="Y15" s="123"/>
    </row>
    <row r="16" spans="2:25" ht="28.2" customHeight="1" x14ac:dyDescent="0.45">
      <c r="B16" s="114"/>
      <c r="C16" s="80"/>
      <c r="D16" s="80"/>
      <c r="E16" s="81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8"/>
      <c r="R16" s="119"/>
      <c r="S16" s="120"/>
      <c r="T16" s="121"/>
      <c r="U16" s="122"/>
      <c r="V16" s="123"/>
      <c r="W16" s="121">
        <f t="shared" si="0"/>
        <v>0</v>
      </c>
      <c r="X16" s="122"/>
      <c r="Y16" s="123"/>
    </row>
    <row r="17" spans="2:25" ht="28.2" customHeight="1" x14ac:dyDescent="0.45">
      <c r="B17" s="114"/>
      <c r="C17" s="80"/>
      <c r="D17" s="80"/>
      <c r="E17" s="81"/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8"/>
      <c r="R17" s="119"/>
      <c r="S17" s="120"/>
      <c r="T17" s="121"/>
      <c r="U17" s="122"/>
      <c r="V17" s="123"/>
      <c r="W17" s="121">
        <f t="shared" si="0"/>
        <v>0</v>
      </c>
      <c r="X17" s="122"/>
      <c r="Y17" s="123"/>
    </row>
    <row r="18" spans="2:25" ht="28.2" customHeight="1" x14ac:dyDescent="0.45">
      <c r="B18" s="114"/>
      <c r="C18" s="80"/>
      <c r="D18" s="80"/>
      <c r="E18" s="81"/>
      <c r="F18" s="116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8"/>
      <c r="R18" s="119"/>
      <c r="S18" s="120"/>
      <c r="T18" s="121"/>
      <c r="U18" s="122"/>
      <c r="V18" s="123"/>
      <c r="W18" s="121">
        <f t="shared" si="0"/>
        <v>0</v>
      </c>
      <c r="X18" s="122"/>
      <c r="Y18" s="123"/>
    </row>
    <row r="19" spans="2:25" ht="28.2" customHeight="1" x14ac:dyDescent="0.45">
      <c r="B19" s="114"/>
      <c r="C19" s="80"/>
      <c r="D19" s="80"/>
      <c r="E19" s="81"/>
      <c r="F19" s="116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8"/>
      <c r="R19" s="119"/>
      <c r="S19" s="120"/>
      <c r="T19" s="121"/>
      <c r="U19" s="122"/>
      <c r="V19" s="123"/>
      <c r="W19" s="121">
        <f t="shared" si="0"/>
        <v>0</v>
      </c>
      <c r="X19" s="122"/>
      <c r="Y19" s="123"/>
    </row>
    <row r="20" spans="2:25" ht="28.2" customHeight="1" x14ac:dyDescent="0.45">
      <c r="B20" s="114"/>
      <c r="C20" s="80"/>
      <c r="D20" s="80"/>
      <c r="E20" s="81"/>
      <c r="F20" s="116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8"/>
      <c r="R20" s="119"/>
      <c r="S20" s="120"/>
      <c r="T20" s="121"/>
      <c r="U20" s="122"/>
      <c r="V20" s="123"/>
      <c r="W20" s="121">
        <f t="shared" si="0"/>
        <v>0</v>
      </c>
      <c r="X20" s="122"/>
      <c r="Y20" s="123"/>
    </row>
    <row r="21" spans="2:25" ht="28.2" customHeight="1" x14ac:dyDescent="0.45">
      <c r="B21" s="114"/>
      <c r="C21" s="80"/>
      <c r="D21" s="80"/>
      <c r="E21" s="81"/>
      <c r="F21" s="116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8"/>
      <c r="R21" s="119"/>
      <c r="S21" s="120"/>
      <c r="T21" s="121"/>
      <c r="U21" s="122"/>
      <c r="V21" s="123"/>
      <c r="W21" s="121">
        <f t="shared" si="0"/>
        <v>0</v>
      </c>
      <c r="X21" s="122"/>
      <c r="Y21" s="123"/>
    </row>
    <row r="22" spans="2:25" ht="28.2" customHeight="1" x14ac:dyDescent="0.45">
      <c r="B22" s="115"/>
      <c r="C22" s="71"/>
      <c r="D22" s="71"/>
      <c r="E22" s="72"/>
      <c r="F22" s="116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8"/>
      <c r="R22" s="88"/>
      <c r="S22" s="84"/>
      <c r="T22" s="88" t="s">
        <v>27</v>
      </c>
      <c r="U22" s="83"/>
      <c r="V22" s="84"/>
      <c r="W22" s="130">
        <f>SUM(W12:Y21)</f>
        <v>0</v>
      </c>
      <c r="X22" s="131"/>
      <c r="Y22" s="132"/>
    </row>
    <row r="23" spans="2:25" ht="28.2" customHeight="1" x14ac:dyDescent="0.45">
      <c r="B23" s="88" t="s">
        <v>28</v>
      </c>
      <c r="C23" s="83"/>
      <c r="D23" s="83"/>
      <c r="E23" s="84"/>
      <c r="F23" s="140" t="s">
        <v>35</v>
      </c>
      <c r="G23" s="141"/>
      <c r="H23" s="128">
        <f>V3*1400</f>
        <v>0</v>
      </c>
      <c r="I23" s="128"/>
      <c r="J23" s="141" t="str">
        <f>"+減価償却費"</f>
        <v>+減価償却費</v>
      </c>
      <c r="K23" s="141"/>
      <c r="L23" s="128">
        <f>IF(作業用!C57,K9*1047+K10*1020,0)</f>
        <v>0</v>
      </c>
      <c r="M23" s="128"/>
      <c r="N23" s="141" t="str">
        <f>"+光熱費"</f>
        <v>+光熱費</v>
      </c>
      <c r="O23" s="141"/>
      <c r="P23" s="129">
        <f>IF(作業用!C57,W9*200+W10*240,0)</f>
        <v>0</v>
      </c>
      <c r="Q23" s="129"/>
      <c r="R23" s="142" t="str">
        <f>"+材料費"</f>
        <v>+材料費</v>
      </c>
      <c r="S23" s="142"/>
      <c r="T23" s="129">
        <f>W22</f>
        <v>0</v>
      </c>
      <c r="U23" s="129"/>
      <c r="V23" s="32" t="s">
        <v>36</v>
      </c>
      <c r="W23" s="126">
        <f>H23+L23+P23+T23</f>
        <v>0</v>
      </c>
      <c r="X23" s="126"/>
      <c r="Y23" s="127"/>
    </row>
    <row r="24" spans="2:25" ht="28.2" customHeight="1" x14ac:dyDescent="0.45">
      <c r="B24" s="113" t="s">
        <v>29</v>
      </c>
      <c r="C24" s="68"/>
      <c r="D24" s="68"/>
      <c r="E24" s="69"/>
      <c r="F24" s="73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124"/>
    </row>
    <row r="25" spans="2:25" ht="28.2" customHeight="1" x14ac:dyDescent="0.45">
      <c r="B25" s="115"/>
      <c r="C25" s="71"/>
      <c r="D25" s="71"/>
      <c r="E25" s="72"/>
      <c r="F25" s="76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125"/>
    </row>
  </sheetData>
  <mergeCells count="101">
    <mergeCell ref="P23:Q23"/>
    <mergeCell ref="R23:S23"/>
    <mergeCell ref="T23:U23"/>
    <mergeCell ref="W23:Y23"/>
    <mergeCell ref="B24:E25"/>
    <mergeCell ref="F24:Y25"/>
    <mergeCell ref="B23:E23"/>
    <mergeCell ref="F23:G23"/>
    <mergeCell ref="H23:I23"/>
    <mergeCell ref="J23:K23"/>
    <mergeCell ref="L23:M23"/>
    <mergeCell ref="N23:O23"/>
    <mergeCell ref="F21:Q21"/>
    <mergeCell ref="R21:S21"/>
    <mergeCell ref="T21:V21"/>
    <mergeCell ref="W21:Y21"/>
    <mergeCell ref="F22:Q22"/>
    <mergeCell ref="R22:S22"/>
    <mergeCell ref="T22:V22"/>
    <mergeCell ref="W22:Y22"/>
    <mergeCell ref="F19:Q19"/>
    <mergeCell ref="R19:S19"/>
    <mergeCell ref="T19:V19"/>
    <mergeCell ref="W19:Y19"/>
    <mergeCell ref="F20:Q20"/>
    <mergeCell ref="R20:S20"/>
    <mergeCell ref="T20:V20"/>
    <mergeCell ref="W20:Y20"/>
    <mergeCell ref="W18:Y18"/>
    <mergeCell ref="F15:Q15"/>
    <mergeCell ref="R15:S15"/>
    <mergeCell ref="T15:V15"/>
    <mergeCell ref="W15:Y15"/>
    <mergeCell ref="F16:Q16"/>
    <mergeCell ref="R16:S16"/>
    <mergeCell ref="T16:V16"/>
    <mergeCell ref="W16:Y16"/>
    <mergeCell ref="R13:S13"/>
    <mergeCell ref="T13:V13"/>
    <mergeCell ref="W13:Y13"/>
    <mergeCell ref="F14:Q14"/>
    <mergeCell ref="R14:S14"/>
    <mergeCell ref="T14:V14"/>
    <mergeCell ref="W14:Y14"/>
    <mergeCell ref="B11:E22"/>
    <mergeCell ref="F11:Q11"/>
    <mergeCell ref="R11:S11"/>
    <mergeCell ref="T11:V11"/>
    <mergeCell ref="W11:Y11"/>
    <mergeCell ref="F12:Q12"/>
    <mergeCell ref="R12:S12"/>
    <mergeCell ref="T12:V12"/>
    <mergeCell ref="W12:Y12"/>
    <mergeCell ref="F13:Q13"/>
    <mergeCell ref="F17:Q17"/>
    <mergeCell ref="R17:S17"/>
    <mergeCell ref="T17:V17"/>
    <mergeCell ref="W17:Y17"/>
    <mergeCell ref="F18:Q18"/>
    <mergeCell ref="R18:S18"/>
    <mergeCell ref="T18:V18"/>
    <mergeCell ref="W7:Y7"/>
    <mergeCell ref="C8:E10"/>
    <mergeCell ref="F8:J8"/>
    <mergeCell ref="K8:M8"/>
    <mergeCell ref="O8:Q10"/>
    <mergeCell ref="R8:V8"/>
    <mergeCell ref="W8:Y8"/>
    <mergeCell ref="F9:J9"/>
    <mergeCell ref="K9:M9"/>
    <mergeCell ref="R9:V9"/>
    <mergeCell ref="W9:Y9"/>
    <mergeCell ref="F10:J10"/>
    <mergeCell ref="K10:M10"/>
    <mergeCell ref="R10:V10"/>
    <mergeCell ref="W10:Y10"/>
    <mergeCell ref="N8:N10"/>
    <mergeCell ref="B2:Y2"/>
    <mergeCell ref="B3:E3"/>
    <mergeCell ref="F3:K3"/>
    <mergeCell ref="L3:N3"/>
    <mergeCell ref="O3:R3"/>
    <mergeCell ref="S3:U3"/>
    <mergeCell ref="V3:Y3"/>
    <mergeCell ref="B8:B10"/>
    <mergeCell ref="M5:O5"/>
    <mergeCell ref="P5:V5"/>
    <mergeCell ref="W5:Y5"/>
    <mergeCell ref="F6:L6"/>
    <mergeCell ref="M6:O6"/>
    <mergeCell ref="P6:V6"/>
    <mergeCell ref="W6:Y6"/>
    <mergeCell ref="B4:E7"/>
    <mergeCell ref="F4:L4"/>
    <mergeCell ref="M4:O4"/>
    <mergeCell ref="P4:V4"/>
    <mergeCell ref="W4:Y4"/>
    <mergeCell ref="F5:L5"/>
    <mergeCell ref="F7:L7"/>
    <mergeCell ref="M7:O7"/>
    <mergeCell ref="P7:V7"/>
  </mergeCells>
  <phoneticPr fontId="1"/>
  <printOptions horizontalCentered="1" verticalCentered="1"/>
  <pageMargins left="0.70866141732283472" right="0.31496062992125984" top="0.55118110236220474" bottom="0.35433070866141736" header="0.31496062992125984" footer="0.31496062992125984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6" r:id="rId4" name="Check Box 6">
              <controlPr defaultSize="0" autoFill="0" autoLine="0" autoPict="0">
                <anchor moveWithCells="1">
                  <from>
                    <xdr:col>1</xdr:col>
                    <xdr:colOff>99060</xdr:colOff>
                    <xdr:row>8</xdr:row>
                    <xdr:rowOff>60960</xdr:rowOff>
                  </from>
                  <to>
                    <xdr:col>1</xdr:col>
                    <xdr:colOff>342900</xdr:colOff>
                    <xdr:row>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5" name="Check Box 7">
              <controlPr defaultSize="0" autoFill="0" autoLine="0" autoPict="0">
                <anchor moveWithCells="1">
                  <from>
                    <xdr:col>13</xdr:col>
                    <xdr:colOff>99060</xdr:colOff>
                    <xdr:row>8</xdr:row>
                    <xdr:rowOff>45720</xdr:rowOff>
                  </from>
                  <to>
                    <xdr:col>13</xdr:col>
                    <xdr:colOff>335280</xdr:colOff>
                    <xdr:row>8</xdr:row>
                    <xdr:rowOff>289560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作業用!$B$51:$B$54</xm:f>
          </x14:formula1>
          <xm:sqref>F3:K3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O57"/>
  <sheetViews>
    <sheetView workbookViewId="0">
      <selection activeCell="A2" sqref="A2"/>
    </sheetView>
  </sheetViews>
  <sheetFormatPr defaultColWidth="8.69921875" defaultRowHeight="16.2" x14ac:dyDescent="0.45"/>
  <cols>
    <col min="1" max="3" width="11" style="10" customWidth="1"/>
    <col min="4" max="4" width="12.3984375" style="10" customWidth="1"/>
    <col min="5" max="5" width="21.8984375" style="10" customWidth="1"/>
    <col min="6" max="7" width="11" style="10" customWidth="1"/>
    <col min="8" max="8" width="9.59765625" style="10" customWidth="1"/>
    <col min="9" max="9" width="13.3984375" style="10" customWidth="1"/>
    <col min="10" max="14" width="10" style="10" customWidth="1"/>
    <col min="15" max="15" width="41.8984375" style="10" customWidth="1"/>
    <col min="16" max="16" width="13.59765625" style="10" customWidth="1"/>
    <col min="17" max="17" width="12.69921875" style="10" customWidth="1"/>
    <col min="18" max="16384" width="8.69921875" style="10"/>
  </cols>
  <sheetData>
    <row r="1" spans="1:15" s="24" customFormat="1" ht="32.4" x14ac:dyDescent="0.45">
      <c r="A1" s="15" t="s">
        <v>80</v>
      </c>
      <c r="B1" s="15" t="s">
        <v>81</v>
      </c>
      <c r="C1" s="15" t="s">
        <v>83</v>
      </c>
      <c r="D1" s="15" t="s">
        <v>84</v>
      </c>
      <c r="E1" s="16" t="s">
        <v>44</v>
      </c>
      <c r="F1" s="17" t="s">
        <v>45</v>
      </c>
      <c r="G1" s="18" t="s">
        <v>46</v>
      </c>
      <c r="H1" s="19" t="s">
        <v>47</v>
      </c>
      <c r="I1" s="33" t="s">
        <v>85</v>
      </c>
      <c r="J1" s="20" t="s">
        <v>48</v>
      </c>
      <c r="K1" s="21" t="s">
        <v>49</v>
      </c>
      <c r="L1" s="26" t="s">
        <v>68</v>
      </c>
      <c r="M1" s="26" t="s">
        <v>69</v>
      </c>
      <c r="N1" s="22" t="s">
        <v>50</v>
      </c>
      <c r="O1" s="23" t="s">
        <v>51</v>
      </c>
    </row>
    <row r="2" spans="1:15" s="12" customFormat="1" x14ac:dyDescent="0.45">
      <c r="A2" s="12" t="str">
        <f>IF(C30,"所内","")&amp;IF(C31,'様式２-1発注書(兼請求書)'!L4,"")</f>
        <v/>
      </c>
      <c r="B2" s="12" t="str">
        <f>'様式２-1発注書(兼請求書)'!P5</f>
        <v/>
      </c>
      <c r="C2" s="12" t="str">
        <f>'様式２-1発注書(兼請求書)'!F6</f>
        <v/>
      </c>
      <c r="D2" s="12" t="str">
        <f>'様式２-1発注書(兼請求書)'!F5</f>
        <v/>
      </c>
      <c r="E2" s="12" t="str">
        <f>'様式２-1発注書(兼請求書)'!F7</f>
        <v/>
      </c>
      <c r="F2" s="14">
        <f>'様式２-1発注書(兼請求書)'!O16</f>
        <v>0</v>
      </c>
      <c r="G2" s="14">
        <f>'様式２-1発注書(兼請求書)'!V16</f>
        <v>0</v>
      </c>
      <c r="H2" s="12">
        <f>'様式２-1発注書(兼請求書)'!S17</f>
        <v>0</v>
      </c>
      <c r="I2" s="12">
        <f>'様式２-1発注書(兼請求書)'!F16</f>
        <v>0</v>
      </c>
      <c r="J2" s="25">
        <f>'様式２-1発注書(兼請求書)'!T37</f>
        <v>0</v>
      </c>
      <c r="K2" s="25">
        <f>'様式２-1発注書(兼請求書)'!H37</f>
        <v>0</v>
      </c>
      <c r="L2" s="25">
        <f>'様式２-1発注書(兼請求書)'!L37</f>
        <v>0</v>
      </c>
      <c r="M2" s="25">
        <f>'様式２-1発注書(兼請求書)'!P37</f>
        <v>0</v>
      </c>
      <c r="N2" s="25">
        <f>'様式２-1発注書(兼請求書)'!W37</f>
        <v>0</v>
      </c>
      <c r="O2" s="12" t="str">
        <f>IF(C13,"研究経費（所管コード "&amp;'様式２-1発注書(兼請求書)'!L9&amp;" 目的コード "&amp;'様式２-1発注書(兼請求書)'!U9&amp;"）","")&amp;IF(C14,"教育経費（所管コード "&amp;'様式２-1発注書(兼請求書)'!L10&amp;" 目的コード "&amp;'様式２-1発注書(兼請求書)'!U10&amp;"）","")&amp;IF(C15,"外部資金（所管コード "&amp;'様式２-1発注書(兼請求書)'!L11&amp;" PJコード "&amp;'様式２-1発注書(兼請求書)'!U11&amp;"）","")</f>
        <v/>
      </c>
    </row>
    <row r="3" spans="1:15" s="12" customFormat="1" x14ac:dyDescent="0.45">
      <c r="E3" s="14"/>
      <c r="F3" s="14"/>
      <c r="I3" s="25"/>
      <c r="J3" s="25"/>
      <c r="K3" s="25"/>
      <c r="L3" s="25"/>
      <c r="M3" s="25"/>
    </row>
    <row r="4" spans="1:15" x14ac:dyDescent="0.45">
      <c r="A4" s="30" t="s">
        <v>76</v>
      </c>
      <c r="B4" s="30"/>
      <c r="C4" s="30"/>
      <c r="E4" s="30" t="s">
        <v>97</v>
      </c>
    </row>
    <row r="5" spans="1:15" x14ac:dyDescent="0.45">
      <c r="B5" s="29"/>
      <c r="C5" s="29" t="b">
        <v>0</v>
      </c>
      <c r="E5" s="10" t="str">
        <f>"kikai_order(" &amp; TEXT('様式１-1申請書'!F7,"yymmdd") &amp;")_"&amp;'様式１-1申請書'!F8</f>
        <v>kikai_order(000100)_</v>
      </c>
    </row>
    <row r="7" spans="1:15" x14ac:dyDescent="0.45">
      <c r="A7" s="27" t="s">
        <v>74</v>
      </c>
      <c r="B7" s="27"/>
      <c r="C7" s="27"/>
      <c r="D7" s="27"/>
      <c r="E7" s="27"/>
    </row>
    <row r="8" spans="1:15" x14ac:dyDescent="0.45">
      <c r="B8" s="13" t="s">
        <v>82</v>
      </c>
      <c r="C8" s="13"/>
      <c r="D8" s="13"/>
      <c r="E8" s="13"/>
    </row>
    <row r="9" spans="1:15" x14ac:dyDescent="0.45">
      <c r="B9" s="11"/>
      <c r="C9" s="11" t="b">
        <v>0</v>
      </c>
      <c r="D9" s="11" t="s">
        <v>87</v>
      </c>
      <c r="E9" s="11"/>
    </row>
    <row r="10" spans="1:15" x14ac:dyDescent="0.45">
      <c r="B10" s="11"/>
      <c r="C10" s="11" t="b">
        <v>0</v>
      </c>
      <c r="D10" s="11" t="s">
        <v>86</v>
      </c>
      <c r="E10" s="11"/>
    </row>
    <row r="12" spans="1:15" x14ac:dyDescent="0.45">
      <c r="B12" s="13" t="s">
        <v>54</v>
      </c>
      <c r="C12" s="13"/>
      <c r="D12" s="13"/>
      <c r="E12" s="13"/>
    </row>
    <row r="13" spans="1:15" x14ac:dyDescent="0.45">
      <c r="B13" s="11"/>
      <c r="C13" s="11" t="b">
        <v>0</v>
      </c>
      <c r="D13" s="11" t="s">
        <v>58</v>
      </c>
      <c r="E13" s="11"/>
    </row>
    <row r="14" spans="1:15" x14ac:dyDescent="0.45">
      <c r="B14" s="11"/>
      <c r="C14" s="11" t="b">
        <v>0</v>
      </c>
      <c r="D14" s="11" t="s">
        <v>59</v>
      </c>
      <c r="E14" s="11"/>
    </row>
    <row r="15" spans="1:15" x14ac:dyDescent="0.45">
      <c r="B15" s="11"/>
      <c r="C15" s="11" t="b">
        <v>0</v>
      </c>
      <c r="D15" s="11" t="s">
        <v>60</v>
      </c>
      <c r="E15" s="11"/>
    </row>
    <row r="17" spans="1:5" x14ac:dyDescent="0.45">
      <c r="B17" s="13" t="s">
        <v>100</v>
      </c>
      <c r="C17" s="13"/>
      <c r="D17" s="13"/>
      <c r="E17" s="13"/>
    </row>
    <row r="18" spans="1:5" x14ac:dyDescent="0.45">
      <c r="B18" s="11"/>
      <c r="C18" s="11" t="b">
        <v>0</v>
      </c>
      <c r="D18" s="11" t="s">
        <v>101</v>
      </c>
      <c r="E18" s="11"/>
    </row>
    <row r="19" spans="1:5" x14ac:dyDescent="0.45">
      <c r="B19" s="11"/>
      <c r="C19" s="11" t="b">
        <v>0</v>
      </c>
      <c r="D19" s="11" t="s">
        <v>102</v>
      </c>
      <c r="E19" s="11"/>
    </row>
    <row r="21" spans="1:5" x14ac:dyDescent="0.45">
      <c r="B21" s="13" t="s">
        <v>55</v>
      </c>
      <c r="C21" s="13"/>
      <c r="D21" s="13"/>
      <c r="E21" s="13"/>
    </row>
    <row r="22" spans="1:5" x14ac:dyDescent="0.45">
      <c r="B22" s="11"/>
      <c r="C22" s="11" t="b">
        <v>0</v>
      </c>
      <c r="D22" s="11" t="s">
        <v>56</v>
      </c>
      <c r="E22" s="11"/>
    </row>
    <row r="23" spans="1:5" x14ac:dyDescent="0.45">
      <c r="B23" s="11"/>
      <c r="C23" s="11" t="b">
        <v>0</v>
      </c>
      <c r="D23" s="11" t="s">
        <v>57</v>
      </c>
      <c r="E23" s="11"/>
    </row>
    <row r="25" spans="1:5" x14ac:dyDescent="0.45">
      <c r="B25" s="13" t="s">
        <v>71</v>
      </c>
      <c r="C25" s="13"/>
      <c r="D25" s="13"/>
      <c r="E25" s="13"/>
    </row>
    <row r="26" spans="1:5" x14ac:dyDescent="0.45">
      <c r="B26" s="11"/>
      <c r="C26" s="11" t="b">
        <v>0</v>
      </c>
      <c r="D26" s="11" t="s">
        <v>72</v>
      </c>
      <c r="E26" s="11"/>
    </row>
    <row r="28" spans="1:5" x14ac:dyDescent="0.45">
      <c r="A28" s="31" t="s">
        <v>73</v>
      </c>
      <c r="B28" s="31"/>
      <c r="C28" s="31"/>
      <c r="D28" s="31"/>
      <c r="E28" s="27"/>
    </row>
    <row r="29" spans="1:5" x14ac:dyDescent="0.45">
      <c r="B29" s="13" t="s">
        <v>82</v>
      </c>
      <c r="C29" s="13"/>
      <c r="D29" s="13"/>
      <c r="E29" s="13"/>
    </row>
    <row r="30" spans="1:5" x14ac:dyDescent="0.45">
      <c r="B30" s="11"/>
      <c r="C30" s="11" t="b">
        <f>IF(C26,C9,FALSE)</f>
        <v>0</v>
      </c>
      <c r="D30" s="11" t="s">
        <v>87</v>
      </c>
      <c r="E30" s="11"/>
    </row>
    <row r="31" spans="1:5" x14ac:dyDescent="0.45">
      <c r="B31" s="11"/>
      <c r="C31" s="11" t="b">
        <f>IF(C26,C10,FALSE)</f>
        <v>0</v>
      </c>
      <c r="D31" s="11" t="s">
        <v>86</v>
      </c>
      <c r="E31" s="11"/>
    </row>
    <row r="33" spans="2:5" x14ac:dyDescent="0.45">
      <c r="B33" s="13" t="s">
        <v>54</v>
      </c>
      <c r="C33" s="13"/>
      <c r="D33" s="13"/>
      <c r="E33" s="13"/>
    </row>
    <row r="34" spans="2:5" x14ac:dyDescent="0.45">
      <c r="B34" s="11"/>
      <c r="C34" s="11" t="b">
        <f>IF(C26,C13,FALSE)</f>
        <v>0</v>
      </c>
      <c r="D34" s="11" t="s">
        <v>58</v>
      </c>
      <c r="E34" s="11"/>
    </row>
    <row r="35" spans="2:5" x14ac:dyDescent="0.45">
      <c r="B35" s="11"/>
      <c r="C35" s="11" t="b">
        <f>IF(C26,C14,FALSE)</f>
        <v>0</v>
      </c>
      <c r="D35" s="11" t="s">
        <v>59</v>
      </c>
      <c r="E35" s="11"/>
    </row>
    <row r="36" spans="2:5" x14ac:dyDescent="0.45">
      <c r="B36" s="11"/>
      <c r="C36" s="11" t="b">
        <f>IF(C26,C15,FALSE)</f>
        <v>0</v>
      </c>
      <c r="D36" s="11" t="s">
        <v>60</v>
      </c>
      <c r="E36" s="11"/>
    </row>
    <row r="38" spans="2:5" x14ac:dyDescent="0.45">
      <c r="B38" s="13" t="s">
        <v>100</v>
      </c>
      <c r="C38" s="13"/>
      <c r="D38" s="13"/>
      <c r="E38" s="13"/>
    </row>
    <row r="39" spans="2:5" x14ac:dyDescent="0.45">
      <c r="B39" s="11"/>
      <c r="C39" s="11" t="b">
        <f>IF(C26,C18,FALSE)</f>
        <v>0</v>
      </c>
      <c r="D39" s="11" t="s">
        <v>101</v>
      </c>
      <c r="E39" s="11"/>
    </row>
    <row r="40" spans="2:5" x14ac:dyDescent="0.45">
      <c r="B40" s="11"/>
      <c r="C40" s="11" t="b">
        <f>IF(C26,C19,FALSE)</f>
        <v>0</v>
      </c>
      <c r="D40" s="11" t="s">
        <v>102</v>
      </c>
      <c r="E40" s="11"/>
    </row>
    <row r="42" spans="2:5" x14ac:dyDescent="0.45">
      <c r="B42" s="13" t="s">
        <v>55</v>
      </c>
      <c r="C42" s="13"/>
      <c r="D42" s="13"/>
      <c r="E42" s="13"/>
    </row>
    <row r="43" spans="2:5" x14ac:dyDescent="0.45">
      <c r="B43" s="11"/>
      <c r="C43" s="11" t="b">
        <f>IF(C26,C22,FALSE)</f>
        <v>0</v>
      </c>
      <c r="D43" s="11" t="s">
        <v>56</v>
      </c>
      <c r="E43" s="11"/>
    </row>
    <row r="44" spans="2:5" x14ac:dyDescent="0.45">
      <c r="B44" s="11"/>
      <c r="C44" s="11" t="b">
        <f>IF(C26,C23,FALSE)</f>
        <v>0</v>
      </c>
      <c r="D44" s="11" t="s">
        <v>57</v>
      </c>
      <c r="E44" s="11"/>
    </row>
    <row r="46" spans="2:5" x14ac:dyDescent="0.45">
      <c r="B46" s="13" t="s">
        <v>103</v>
      </c>
      <c r="C46" s="13"/>
      <c r="D46" s="13"/>
      <c r="E46" s="13"/>
    </row>
    <row r="47" spans="2:5" x14ac:dyDescent="0.45">
      <c r="B47" s="11"/>
      <c r="C47" s="11" t="b">
        <f>IF(C5,C57,FALSE)</f>
        <v>0</v>
      </c>
      <c r="D47" s="11"/>
      <c r="E47" s="11"/>
    </row>
    <row r="49" spans="1:4" x14ac:dyDescent="0.45">
      <c r="A49" s="30" t="s">
        <v>75</v>
      </c>
      <c r="B49" s="30"/>
      <c r="C49" s="30"/>
      <c r="D49" s="30"/>
    </row>
    <row r="50" spans="1:4" x14ac:dyDescent="0.45">
      <c r="B50" s="29" t="s">
        <v>62</v>
      </c>
      <c r="C50" s="29"/>
      <c r="D50" s="29"/>
    </row>
    <row r="51" spans="1:4" x14ac:dyDescent="0.45">
      <c r="B51" s="28" t="s">
        <v>63</v>
      </c>
      <c r="C51" s="28"/>
    </row>
    <row r="52" spans="1:4" x14ac:dyDescent="0.45">
      <c r="B52" s="28" t="s">
        <v>64</v>
      </c>
      <c r="C52" s="28"/>
    </row>
    <row r="53" spans="1:4" x14ac:dyDescent="0.45">
      <c r="B53" s="28" t="s">
        <v>65</v>
      </c>
      <c r="C53" s="28"/>
    </row>
    <row r="54" spans="1:4" x14ac:dyDescent="0.45">
      <c r="B54" s="28" t="s">
        <v>66</v>
      </c>
      <c r="C54" s="28"/>
    </row>
    <row r="56" spans="1:4" x14ac:dyDescent="0.45">
      <c r="B56" s="29" t="s">
        <v>103</v>
      </c>
      <c r="C56" s="29"/>
      <c r="D56" s="29"/>
    </row>
    <row r="57" spans="1:4" x14ac:dyDescent="0.45">
      <c r="B57" s="28"/>
      <c r="C57" s="28" t="b">
        <v>0</v>
      </c>
    </row>
  </sheetData>
  <phoneticPr fontId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</xdr:col>
                    <xdr:colOff>403860</xdr:colOff>
                    <xdr:row>4</xdr:row>
                    <xdr:rowOff>0</xdr:rowOff>
                  </from>
                  <to>
                    <xdr:col>1</xdr:col>
                    <xdr:colOff>655320</xdr:colOff>
                    <xdr:row>5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様式１-1申請書</vt:lpstr>
      <vt:lpstr>様式２-1発注書(兼請求書)</vt:lpstr>
      <vt:lpstr>概算見積書</vt:lpstr>
      <vt:lpstr>作業用</vt:lpstr>
      <vt:lpstr>概算見積書!Print_Area</vt:lpstr>
      <vt:lpstr>'様式１-1申請書'!Print_Area</vt:lpstr>
      <vt:lpstr>'様式２-1発注書(兼請求書)'!Print_Area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imamura</dc:creator>
  <cp:lastModifiedBy>今村　逸子</cp:lastModifiedBy>
  <cp:lastPrinted>2018-04-05T08:45:28Z</cp:lastPrinted>
  <dcterms:created xsi:type="dcterms:W3CDTF">2018-03-26T00:28:12Z</dcterms:created>
  <dcterms:modified xsi:type="dcterms:W3CDTF">2024-04-23T06:29:25Z</dcterms:modified>
</cp:coreProperties>
</file>